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0" yWindow="780" windowWidth="15480" windowHeight="9975" tabRatio="655" firstSheet="1" activeTab="9"/>
  </bookViews>
  <sheets>
    <sheet name="بهداشت خانواده" sheetId="1" r:id="rId1"/>
    <sheet name="واحد آمار" sheetId="3" r:id="rId2"/>
    <sheet name="بهداشت مدارس" sheetId="4" r:id="rId3"/>
    <sheet name="دهان ودندان" sheetId="5" r:id="rId4"/>
    <sheet name="بهداشت حرفه ای" sheetId="7" r:id="rId5"/>
    <sheet name="بیماریهای واگیر" sheetId="9" r:id="rId6"/>
    <sheet name="بیماریهای غیر واگیر" sheetId="8" r:id="rId7"/>
    <sheet name="بهداشت محیط" sheetId="16" r:id="rId8"/>
    <sheet name="روان" sheetId="13" r:id="rId9"/>
    <sheet name="دارویی" sheetId="14" r:id="rId10"/>
    <sheet name="چک لیست گسترش و مدیریت شبکه" sheetId="15" r:id="rId11"/>
  </sheets>
  <calcPr calcId="144525"/>
</workbook>
</file>

<file path=xl/calcChain.xml><?xml version="1.0" encoding="utf-8"?>
<calcChain xmlns="http://schemas.openxmlformats.org/spreadsheetml/2006/main">
  <c r="D53" i="13" l="1"/>
  <c r="D49" i="13"/>
  <c r="D34" i="13"/>
  <c r="D30" i="13"/>
  <c r="D19" i="13"/>
  <c r="P55" i="16"/>
  <c r="P56" i="16" s="1"/>
  <c r="O55" i="16"/>
  <c r="O56" i="16" s="1"/>
  <c r="N55" i="16"/>
  <c r="N56" i="16" s="1"/>
  <c r="M55" i="16"/>
  <c r="M56" i="16" s="1"/>
  <c r="L55" i="16"/>
  <c r="L56" i="16" s="1"/>
  <c r="K55" i="16"/>
  <c r="K56" i="16" s="1"/>
  <c r="J55" i="16"/>
  <c r="J56" i="16" s="1"/>
  <c r="I55" i="16"/>
  <c r="I56" i="16" s="1"/>
  <c r="H55" i="16"/>
  <c r="H56" i="16" s="1"/>
  <c r="G55" i="16"/>
  <c r="G56" i="16" s="1"/>
  <c r="F55" i="16"/>
  <c r="F56" i="16" s="1"/>
  <c r="E55" i="16"/>
  <c r="E56" i="16" s="1"/>
  <c r="R54" i="16"/>
  <c r="Q54" i="16"/>
  <c r="R53" i="16"/>
  <c r="Q53" i="16"/>
  <c r="R52" i="16"/>
  <c r="Q52" i="16"/>
  <c r="R51" i="16"/>
  <c r="Q51" i="16"/>
  <c r="R50" i="16"/>
  <c r="Q50" i="16"/>
  <c r="R49" i="16"/>
  <c r="Q49" i="16"/>
  <c r="R48" i="16"/>
  <c r="Q48" i="16"/>
  <c r="R47" i="16"/>
  <c r="Q47" i="16"/>
  <c r="R46" i="16"/>
  <c r="Q46" i="16"/>
  <c r="R45" i="16"/>
  <c r="Q45" i="16"/>
  <c r="R44" i="16"/>
  <c r="Q44" i="16"/>
  <c r="R43" i="16"/>
  <c r="Q43" i="16"/>
  <c r="R42" i="16"/>
  <c r="Q42" i="16"/>
  <c r="R41" i="16"/>
  <c r="Q41" i="16"/>
  <c r="R40" i="16"/>
  <c r="Q40" i="16"/>
  <c r="R39" i="16"/>
  <c r="Q39" i="16"/>
  <c r="R38" i="16"/>
  <c r="Q38" i="16"/>
  <c r="R37" i="16"/>
  <c r="Q37" i="16"/>
  <c r="R36" i="16"/>
  <c r="Q36" i="16"/>
  <c r="R35" i="16"/>
  <c r="Q35" i="16"/>
  <c r="R34" i="16"/>
  <c r="Q34" i="16"/>
  <c r="R33" i="16"/>
  <c r="Q33" i="16"/>
  <c r="R32" i="16"/>
  <c r="Q32" i="16"/>
  <c r="R31" i="16"/>
  <c r="Q31" i="16"/>
  <c r="R30" i="16"/>
  <c r="Q30" i="16"/>
  <c r="R29" i="16"/>
  <c r="Q29" i="16"/>
  <c r="R28" i="16"/>
  <c r="Q28" i="16"/>
  <c r="R27" i="16"/>
  <c r="Q27" i="16"/>
  <c r="R26" i="16"/>
  <c r="Q26" i="16"/>
  <c r="R25" i="16"/>
  <c r="Q25" i="16"/>
  <c r="R24" i="16"/>
  <c r="Q24" i="16"/>
  <c r="R23" i="16"/>
  <c r="Q23" i="16"/>
  <c r="R22" i="16"/>
  <c r="Q22" i="16"/>
  <c r="R21" i="16"/>
  <c r="Q21" i="16"/>
  <c r="R20" i="16"/>
  <c r="Q20" i="16"/>
  <c r="R19" i="16"/>
  <c r="Q19" i="16"/>
  <c r="R18" i="16"/>
  <c r="Q18" i="16"/>
  <c r="R17" i="16"/>
  <c r="Q17" i="16"/>
  <c r="R16" i="16"/>
  <c r="Q16" i="16"/>
  <c r="R15" i="16"/>
  <c r="Q15" i="16"/>
  <c r="R14" i="16"/>
  <c r="Q14" i="16"/>
  <c r="R13" i="16"/>
  <c r="Q13" i="16"/>
  <c r="R12" i="16"/>
  <c r="Q12" i="16"/>
  <c r="R11" i="16"/>
  <c r="Q11" i="16"/>
  <c r="R10" i="16"/>
  <c r="Q10" i="16"/>
  <c r="R9" i="16"/>
  <c r="Q9" i="16"/>
  <c r="R8" i="16"/>
  <c r="Q8" i="16"/>
  <c r="R7" i="16"/>
  <c r="Q7" i="16"/>
  <c r="R6" i="16"/>
  <c r="Q6" i="16"/>
  <c r="R5" i="16"/>
  <c r="Q5" i="16"/>
  <c r="Q55" i="16" l="1"/>
  <c r="Q56" i="16" s="1"/>
  <c r="R55" i="16"/>
  <c r="R56" i="16" s="1"/>
  <c r="E17" i="14" l="1"/>
  <c r="F18" i="14" s="1"/>
  <c r="F17" i="14"/>
  <c r="G17" i="14"/>
  <c r="G18" i="14" s="1"/>
  <c r="H17" i="14"/>
  <c r="I17" i="14"/>
  <c r="I18" i="14" s="1"/>
  <c r="H18" i="14"/>
  <c r="E31" i="14"/>
  <c r="F31" i="14"/>
  <c r="G31" i="14"/>
  <c r="G32" i="14" s="1"/>
  <c r="H31" i="14"/>
  <c r="I31" i="14"/>
  <c r="I32" i="14" s="1"/>
  <c r="E40" i="14"/>
  <c r="F41" i="14" s="1"/>
  <c r="F40" i="14"/>
  <c r="G40" i="14"/>
  <c r="H40" i="14"/>
  <c r="I40" i="14"/>
  <c r="G41" i="14"/>
  <c r="H41" i="14"/>
  <c r="I41" i="14"/>
  <c r="E48" i="14"/>
  <c r="F48" i="14"/>
  <c r="F50" i="14" s="1"/>
  <c r="G48" i="14"/>
  <c r="H48" i="14"/>
  <c r="I48" i="14"/>
  <c r="H49" i="14"/>
  <c r="I50" i="14" l="1"/>
  <c r="I51" i="14" s="1"/>
  <c r="G50" i="14"/>
  <c r="G51" i="14" s="1"/>
  <c r="F49" i="14"/>
  <c r="H50" i="14"/>
  <c r="H51" i="14" s="1"/>
  <c r="F32" i="14"/>
  <c r="I49" i="14"/>
  <c r="G49" i="14"/>
  <c r="E50" i="14"/>
  <c r="F51" i="14" s="1"/>
  <c r="H32" i="14"/>
  <c r="P20" i="15"/>
  <c r="O20" i="15"/>
  <c r="N20" i="15"/>
  <c r="M20" i="15"/>
  <c r="J20" i="15"/>
  <c r="I20" i="15"/>
  <c r="H20" i="15"/>
  <c r="G20" i="15"/>
  <c r="F20" i="15"/>
  <c r="E20" i="15"/>
  <c r="F37" i="4" l="1"/>
  <c r="F38" i="4" s="1"/>
  <c r="E37" i="4"/>
  <c r="E38" i="4" s="1"/>
  <c r="F29" i="4"/>
  <c r="F30" i="4" s="1"/>
  <c r="E29" i="4"/>
  <c r="E30" i="4" s="1"/>
  <c r="F20" i="4"/>
  <c r="F21" i="4" s="1"/>
  <c r="E20" i="4"/>
  <c r="E21" i="4" s="1"/>
  <c r="F12" i="4"/>
  <c r="F13" i="4" s="1"/>
  <c r="E12" i="4"/>
  <c r="E13" i="4" s="1"/>
  <c r="N47" i="3" l="1"/>
  <c r="M47" i="3"/>
  <c r="M48" i="3" s="1"/>
  <c r="L47" i="3"/>
  <c r="K47" i="3"/>
  <c r="J47" i="3"/>
  <c r="I47" i="3"/>
  <c r="H47" i="3"/>
  <c r="G47" i="3"/>
  <c r="F47" i="3"/>
  <c r="E47" i="3"/>
  <c r="R46" i="3"/>
  <c r="T46" i="3" s="1"/>
  <c r="Q46" i="3"/>
  <c r="S46" i="3" s="1"/>
  <c r="P46" i="3"/>
  <c r="O46" i="3"/>
  <c r="R45" i="3"/>
  <c r="T45" i="3" s="1"/>
  <c r="Q45" i="3"/>
  <c r="S45" i="3" s="1"/>
  <c r="R44" i="3"/>
  <c r="T44" i="3" s="1"/>
  <c r="Q44" i="3"/>
  <c r="S44" i="3" s="1"/>
  <c r="R43" i="3"/>
  <c r="R47" i="3" s="1"/>
  <c r="Q43" i="3"/>
  <c r="Q47" i="3" s="1"/>
  <c r="P43" i="3"/>
  <c r="P47" i="3" s="1"/>
  <c r="O43" i="3"/>
  <c r="O47" i="3" s="1"/>
  <c r="N39" i="3"/>
  <c r="N40" i="3" s="1"/>
  <c r="M39" i="3"/>
  <c r="M40" i="3" s="1"/>
  <c r="L39" i="3"/>
  <c r="L40" i="3" s="1"/>
  <c r="K39" i="3"/>
  <c r="K40" i="3" s="1"/>
  <c r="J39" i="3"/>
  <c r="J40" i="3" s="1"/>
  <c r="I39" i="3"/>
  <c r="I40" i="3" s="1"/>
  <c r="H39" i="3"/>
  <c r="H40" i="3" s="1"/>
  <c r="G39" i="3"/>
  <c r="G40" i="3" s="1"/>
  <c r="F39" i="3"/>
  <c r="F40" i="3" s="1"/>
  <c r="E39" i="3"/>
  <c r="E40" i="3" s="1"/>
  <c r="R38" i="3"/>
  <c r="T38" i="3" s="1"/>
  <c r="Q38" i="3"/>
  <c r="S38" i="3" s="1"/>
  <c r="R37" i="3"/>
  <c r="T37" i="3" s="1"/>
  <c r="Q37" i="3"/>
  <c r="S37" i="3" s="1"/>
  <c r="P37" i="3"/>
  <c r="O37" i="3"/>
  <c r="R36" i="3"/>
  <c r="T36" i="3" s="1"/>
  <c r="Q36" i="3"/>
  <c r="S36" i="3" s="1"/>
  <c r="P36" i="3"/>
  <c r="P39" i="3" s="1"/>
  <c r="P40" i="3" s="1"/>
  <c r="O36" i="3"/>
  <c r="O39" i="3" s="1"/>
  <c r="O40" i="3" s="1"/>
  <c r="R35" i="3"/>
  <c r="T35" i="3" s="1"/>
  <c r="Q35" i="3"/>
  <c r="S35" i="3" s="1"/>
  <c r="P35" i="3"/>
  <c r="O35" i="3"/>
  <c r="R34" i="3"/>
  <c r="T34" i="3" s="1"/>
  <c r="Q34" i="3"/>
  <c r="S34" i="3" s="1"/>
  <c r="P34" i="3"/>
  <c r="O34" i="3"/>
  <c r="R33" i="3"/>
  <c r="T33" i="3" s="1"/>
  <c r="Q33" i="3"/>
  <c r="S33" i="3" s="1"/>
  <c r="P33" i="3"/>
  <c r="O33" i="3"/>
  <c r="R32" i="3"/>
  <c r="T32" i="3" s="1"/>
  <c r="Q32" i="3"/>
  <c r="S32" i="3" s="1"/>
  <c r="P32" i="3"/>
  <c r="O32" i="3"/>
  <c r="R31" i="3"/>
  <c r="T31" i="3" s="1"/>
  <c r="Q31" i="3"/>
  <c r="S31" i="3" s="1"/>
  <c r="P31" i="3"/>
  <c r="O31" i="3"/>
  <c r="R30" i="3"/>
  <c r="R39" i="3" s="1"/>
  <c r="R40" i="3" s="1"/>
  <c r="Q30" i="3"/>
  <c r="Q39" i="3" s="1"/>
  <c r="Q40" i="3" s="1"/>
  <c r="P30" i="3"/>
  <c r="O30" i="3"/>
  <c r="U27" i="3"/>
  <c r="N26" i="3"/>
  <c r="N27" i="3" s="1"/>
  <c r="M26" i="3"/>
  <c r="M27" i="3" s="1"/>
  <c r="L26" i="3"/>
  <c r="L27" i="3" s="1"/>
  <c r="K26" i="3"/>
  <c r="K27" i="3" s="1"/>
  <c r="J26" i="3"/>
  <c r="J27" i="3" s="1"/>
  <c r="I26" i="3"/>
  <c r="I27" i="3" s="1"/>
  <c r="H26" i="3"/>
  <c r="H27" i="3" s="1"/>
  <c r="G26" i="3"/>
  <c r="G27" i="3" s="1"/>
  <c r="F26" i="3"/>
  <c r="F27" i="3" s="1"/>
  <c r="E26" i="3"/>
  <c r="E27" i="3" s="1"/>
  <c r="R25" i="3"/>
  <c r="T25" i="3" s="1"/>
  <c r="Q25" i="3"/>
  <c r="S25" i="3" s="1"/>
  <c r="P25" i="3"/>
  <c r="O25" i="3"/>
  <c r="R24" i="3"/>
  <c r="T24" i="3" s="1"/>
  <c r="Q24" i="3"/>
  <c r="S24" i="3" s="1"/>
  <c r="P24" i="3"/>
  <c r="O24" i="3"/>
  <c r="R23" i="3"/>
  <c r="T23" i="3" s="1"/>
  <c r="Q23" i="3"/>
  <c r="S23" i="3" s="1"/>
  <c r="P23" i="3"/>
  <c r="O23" i="3"/>
  <c r="R22" i="3"/>
  <c r="T22" i="3" s="1"/>
  <c r="Q22" i="3"/>
  <c r="S22" i="3" s="1"/>
  <c r="P22" i="3"/>
  <c r="O22" i="3"/>
  <c r="R21" i="3"/>
  <c r="T21" i="3" s="1"/>
  <c r="Q21" i="3"/>
  <c r="S21" i="3" s="1"/>
  <c r="P21" i="3"/>
  <c r="O21" i="3"/>
  <c r="AI20" i="3"/>
  <c r="AJ20" i="3" s="1"/>
  <c r="AH20" i="3"/>
  <c r="AF20" i="3"/>
  <c r="AD20" i="3"/>
  <c r="AB20" i="3"/>
  <c r="Z20" i="3"/>
  <c r="R20" i="3"/>
  <c r="T20" i="3" s="1"/>
  <c r="Q20" i="3"/>
  <c r="S20" i="3" s="1"/>
  <c r="P20" i="3"/>
  <c r="O20" i="3"/>
  <c r="AI19" i="3"/>
  <c r="AJ19" i="3" s="1"/>
  <c r="AH19" i="3"/>
  <c r="AF19" i="3"/>
  <c r="AD19" i="3"/>
  <c r="AB19" i="3"/>
  <c r="Z19" i="3"/>
  <c r="R19" i="3"/>
  <c r="T19" i="3" s="1"/>
  <c r="Q19" i="3"/>
  <c r="S19" i="3" s="1"/>
  <c r="P19" i="3"/>
  <c r="O19" i="3"/>
  <c r="R18" i="3"/>
  <c r="T18" i="3" s="1"/>
  <c r="Q18" i="3"/>
  <c r="S18" i="3" s="1"/>
  <c r="P18" i="3"/>
  <c r="O18" i="3"/>
  <c r="R17" i="3"/>
  <c r="T17" i="3" s="1"/>
  <c r="Q17" i="3"/>
  <c r="S17" i="3" s="1"/>
  <c r="P17" i="3"/>
  <c r="O17" i="3"/>
  <c r="R16" i="3"/>
  <c r="R26" i="3" s="1"/>
  <c r="R27" i="3" s="1"/>
  <c r="Q16" i="3"/>
  <c r="Q26" i="3" s="1"/>
  <c r="Q27" i="3" s="1"/>
  <c r="P16" i="3"/>
  <c r="P26" i="3" s="1"/>
  <c r="P27" i="3" s="1"/>
  <c r="O16" i="3"/>
  <c r="O26" i="3" s="1"/>
  <c r="O27" i="3" s="1"/>
  <c r="N12" i="3"/>
  <c r="N13" i="3" s="1"/>
  <c r="M12" i="3"/>
  <c r="M13" i="3" s="1"/>
  <c r="L12" i="3"/>
  <c r="L13" i="3" s="1"/>
  <c r="K12" i="3"/>
  <c r="K13" i="3" s="1"/>
  <c r="J12" i="3"/>
  <c r="J13" i="3" s="1"/>
  <c r="I12" i="3"/>
  <c r="I13" i="3" s="1"/>
  <c r="H12" i="3"/>
  <c r="H13" i="3" s="1"/>
  <c r="G12" i="3"/>
  <c r="G13" i="3" s="1"/>
  <c r="F12" i="3"/>
  <c r="F13" i="3" s="1"/>
  <c r="E12" i="3"/>
  <c r="E13" i="3" s="1"/>
  <c r="R11" i="3"/>
  <c r="T11" i="3" s="1"/>
  <c r="Q11" i="3"/>
  <c r="S11" i="3" s="1"/>
  <c r="P11" i="3"/>
  <c r="O11" i="3"/>
  <c r="R10" i="3"/>
  <c r="T10" i="3" s="1"/>
  <c r="Q10" i="3"/>
  <c r="S10" i="3" s="1"/>
  <c r="P10" i="3"/>
  <c r="O10" i="3"/>
  <c r="R9" i="3"/>
  <c r="T9" i="3" s="1"/>
  <c r="Q9" i="3"/>
  <c r="S9" i="3" s="1"/>
  <c r="R8" i="3"/>
  <c r="Q8" i="3"/>
  <c r="S8" i="3" s="1"/>
  <c r="P8" i="3"/>
  <c r="O8" i="3"/>
  <c r="AG7" i="3"/>
  <c r="AE7" i="3"/>
  <c r="AC7" i="3"/>
  <c r="AA7" i="3"/>
  <c r="Y7" i="3"/>
  <c r="R7" i="3"/>
  <c r="T7" i="3" s="1"/>
  <c r="Q7" i="3"/>
  <c r="S7" i="3" s="1"/>
  <c r="P7" i="3"/>
  <c r="O7" i="3"/>
  <c r="AG6" i="3"/>
  <c r="AE6" i="3"/>
  <c r="AC6" i="3"/>
  <c r="AA6" i="3"/>
  <c r="Y6" i="3"/>
  <c r="AI6" i="3" s="1"/>
  <c r="R6" i="3"/>
  <c r="T6" i="3" s="1"/>
  <c r="Q6" i="3"/>
  <c r="S6" i="3" s="1"/>
  <c r="P6" i="3"/>
  <c r="O6" i="3"/>
  <c r="S12" i="3" l="1"/>
  <c r="S13" i="3" s="1"/>
  <c r="E49" i="3"/>
  <c r="E50" i="3" s="1"/>
  <c r="G49" i="3"/>
  <c r="G50" i="3" s="1"/>
  <c r="I49" i="3"/>
  <c r="I50" i="3" s="1"/>
  <c r="K49" i="3"/>
  <c r="K50" i="3" s="1"/>
  <c r="R12" i="3"/>
  <c r="R13" i="3" s="1"/>
  <c r="F49" i="3"/>
  <c r="F50" i="3" s="1"/>
  <c r="H49" i="3"/>
  <c r="H50" i="3" s="1"/>
  <c r="J49" i="3"/>
  <c r="J50" i="3" s="1"/>
  <c r="L49" i="3"/>
  <c r="L50" i="3" s="1"/>
  <c r="N49" i="3"/>
  <c r="N50" i="3" s="1"/>
  <c r="T12" i="3"/>
  <c r="T13" i="3" s="1"/>
  <c r="P48" i="3"/>
  <c r="R49" i="3"/>
  <c r="R50" i="3" s="1"/>
  <c r="R48" i="3"/>
  <c r="T47" i="3"/>
  <c r="O48" i="3"/>
  <c r="Q48" i="3"/>
  <c r="S47" i="3"/>
  <c r="T8" i="3"/>
  <c r="T16" i="3"/>
  <c r="T26" i="3" s="1"/>
  <c r="T27" i="3" s="1"/>
  <c r="S30" i="3"/>
  <c r="S39" i="3" s="1"/>
  <c r="S40" i="3" s="1"/>
  <c r="S43" i="3"/>
  <c r="G48" i="3"/>
  <c r="K48" i="3"/>
  <c r="M49" i="3"/>
  <c r="M50" i="3" s="1"/>
  <c r="O12" i="3"/>
  <c r="O13" i="3" s="1"/>
  <c r="Q12" i="3"/>
  <c r="Q13" i="3" s="1"/>
  <c r="S16" i="3"/>
  <c r="S26" i="3" s="1"/>
  <c r="S27" i="3" s="1"/>
  <c r="T30" i="3"/>
  <c r="T39" i="3" s="1"/>
  <c r="T40" i="3" s="1"/>
  <c r="T43" i="3"/>
  <c r="F48" i="3"/>
  <c r="H48" i="3"/>
  <c r="J48" i="3"/>
  <c r="L48" i="3"/>
  <c r="N48" i="3"/>
  <c r="P12" i="3"/>
  <c r="P13" i="3" s="1"/>
  <c r="E48" i="3"/>
  <c r="I48" i="3"/>
  <c r="O49" i="3" l="1"/>
  <c r="O50" i="3" s="1"/>
  <c r="T49" i="3"/>
  <c r="T50" i="3" s="1"/>
  <c r="T48" i="3"/>
  <c r="P49" i="3"/>
  <c r="P50" i="3" s="1"/>
  <c r="S49" i="3"/>
  <c r="S50" i="3" s="1"/>
  <c r="S48" i="3"/>
  <c r="Q49" i="3"/>
  <c r="Q50" i="3" s="1"/>
  <c r="P125" i="1" l="1"/>
  <c r="P126" i="1" s="1"/>
  <c r="O125" i="1"/>
  <c r="O126" i="1" s="1"/>
  <c r="N125" i="1"/>
  <c r="N126" i="1" s="1"/>
  <c r="M125" i="1"/>
  <c r="M126" i="1" s="1"/>
  <c r="L125" i="1"/>
  <c r="L126" i="1" s="1"/>
  <c r="K125" i="1"/>
  <c r="K126" i="1" s="1"/>
  <c r="J125" i="1"/>
  <c r="J126" i="1" s="1"/>
  <c r="I125" i="1"/>
  <c r="I126" i="1" s="1"/>
  <c r="H125" i="1"/>
  <c r="H126" i="1" s="1"/>
  <c r="G125" i="1"/>
  <c r="G126" i="1" s="1"/>
  <c r="F125" i="1"/>
  <c r="F126" i="1" s="1"/>
  <c r="E125" i="1"/>
  <c r="E126" i="1" s="1"/>
  <c r="R124" i="1"/>
  <c r="Q124" i="1"/>
  <c r="R123" i="1"/>
  <c r="Q123" i="1"/>
  <c r="R122" i="1"/>
  <c r="Q122" i="1"/>
  <c r="R121" i="1"/>
  <c r="Q121" i="1"/>
  <c r="R120" i="1"/>
  <c r="Q120" i="1"/>
  <c r="R119" i="1"/>
  <c r="Q119" i="1"/>
  <c r="R118" i="1"/>
  <c r="Q118" i="1"/>
  <c r="R117" i="1"/>
  <c r="Q117" i="1"/>
  <c r="R116" i="1"/>
  <c r="Q116" i="1"/>
  <c r="R115" i="1"/>
  <c r="Q115" i="1"/>
  <c r="R114" i="1"/>
  <c r="Q114" i="1"/>
  <c r="R113" i="1"/>
  <c r="Q113" i="1"/>
  <c r="R112" i="1"/>
  <c r="Q112" i="1"/>
  <c r="R111" i="1"/>
  <c r="Q111" i="1"/>
  <c r="R110" i="1"/>
  <c r="Q110" i="1"/>
  <c r="R109" i="1"/>
  <c r="Q109" i="1"/>
  <c r="R108" i="1"/>
  <c r="Q108" i="1"/>
  <c r="R107" i="1"/>
  <c r="Q107" i="1"/>
  <c r="R106" i="1"/>
  <c r="Q106" i="1"/>
  <c r="R105" i="1"/>
  <c r="Q105" i="1"/>
  <c r="R104" i="1"/>
  <c r="Q104" i="1"/>
  <c r="R103" i="1"/>
  <c r="Q103" i="1"/>
  <c r="R102" i="1"/>
  <c r="Q102" i="1"/>
  <c r="R101" i="1"/>
  <c r="Q101" i="1"/>
  <c r="R100" i="1"/>
  <c r="Q100" i="1"/>
  <c r="R99" i="1"/>
  <c r="Q99" i="1"/>
  <c r="R98" i="1"/>
  <c r="Q98" i="1"/>
  <c r="R97" i="1"/>
  <c r="Q97" i="1"/>
  <c r="R96" i="1"/>
  <c r="Q96" i="1"/>
  <c r="P94" i="1"/>
  <c r="P95" i="1" s="1"/>
  <c r="O94" i="1"/>
  <c r="O95" i="1" s="1"/>
  <c r="N94" i="1"/>
  <c r="N95" i="1" s="1"/>
  <c r="M94" i="1"/>
  <c r="M95" i="1" s="1"/>
  <c r="L94" i="1"/>
  <c r="L95" i="1" s="1"/>
  <c r="K94" i="1"/>
  <c r="K95" i="1" s="1"/>
  <c r="J94" i="1"/>
  <c r="J95" i="1" s="1"/>
  <c r="I94" i="1"/>
  <c r="I95" i="1" s="1"/>
  <c r="H94" i="1"/>
  <c r="H95" i="1" s="1"/>
  <c r="G94" i="1"/>
  <c r="G95" i="1" s="1"/>
  <c r="F94" i="1"/>
  <c r="F95" i="1" s="1"/>
  <c r="E94" i="1"/>
  <c r="E95" i="1" s="1"/>
  <c r="R93" i="1"/>
  <c r="Q93" i="1"/>
  <c r="R92" i="1"/>
  <c r="Q92" i="1"/>
  <c r="R91" i="1"/>
  <c r="Q91" i="1"/>
  <c r="R90" i="1"/>
  <c r="Q90" i="1"/>
  <c r="R89" i="1"/>
  <c r="Q89" i="1"/>
  <c r="R88" i="1"/>
  <c r="Q88" i="1"/>
  <c r="R87" i="1"/>
  <c r="Q87" i="1"/>
  <c r="P80" i="1"/>
  <c r="P81" i="1" s="1"/>
  <c r="O80" i="1"/>
  <c r="O81" i="1" s="1"/>
  <c r="N80" i="1"/>
  <c r="N81" i="1" s="1"/>
  <c r="M80" i="1"/>
  <c r="M81" i="1" s="1"/>
  <c r="L80" i="1"/>
  <c r="L81" i="1" s="1"/>
  <c r="K80" i="1"/>
  <c r="K81" i="1" s="1"/>
  <c r="J80" i="1"/>
  <c r="J81" i="1" s="1"/>
  <c r="I80" i="1"/>
  <c r="I81" i="1" s="1"/>
  <c r="H80" i="1"/>
  <c r="H81" i="1" s="1"/>
  <c r="G80" i="1"/>
  <c r="G81" i="1" s="1"/>
  <c r="F80" i="1"/>
  <c r="F81" i="1" s="1"/>
  <c r="E80" i="1"/>
  <c r="E81" i="1" s="1"/>
  <c r="R79" i="1"/>
  <c r="Q79" i="1"/>
  <c r="R78" i="1"/>
  <c r="Q78" i="1"/>
  <c r="R77" i="1"/>
  <c r="Q77" i="1"/>
  <c r="R76" i="1"/>
  <c r="Q76" i="1"/>
  <c r="R75" i="1"/>
  <c r="Q75" i="1"/>
  <c r="R74" i="1"/>
  <c r="Q74" i="1"/>
  <c r="R73" i="1"/>
  <c r="Q73" i="1"/>
  <c r="R72" i="1"/>
  <c r="Q72" i="1"/>
  <c r="R71" i="1"/>
  <c r="Q71" i="1"/>
  <c r="R70" i="1"/>
  <c r="Q70" i="1"/>
  <c r="R69" i="1"/>
  <c r="Q69" i="1"/>
  <c r="R68" i="1"/>
  <c r="Q68" i="1"/>
  <c r="P66" i="1"/>
  <c r="P67" i="1" s="1"/>
  <c r="O66" i="1"/>
  <c r="O67" i="1" s="1"/>
  <c r="N66" i="1"/>
  <c r="N67" i="1" s="1"/>
  <c r="M66" i="1"/>
  <c r="M67" i="1" s="1"/>
  <c r="L66" i="1"/>
  <c r="L67" i="1" s="1"/>
  <c r="K66" i="1"/>
  <c r="K67" i="1" s="1"/>
  <c r="J66" i="1"/>
  <c r="J67" i="1" s="1"/>
  <c r="I66" i="1"/>
  <c r="I67" i="1" s="1"/>
  <c r="H66" i="1"/>
  <c r="H67" i="1" s="1"/>
  <c r="G66" i="1"/>
  <c r="G67" i="1" s="1"/>
  <c r="F66" i="1"/>
  <c r="F67" i="1" s="1"/>
  <c r="E66" i="1"/>
  <c r="E67" i="1" s="1"/>
  <c r="R65" i="1"/>
  <c r="Q65" i="1"/>
  <c r="R64" i="1"/>
  <c r="Q64" i="1"/>
  <c r="R63" i="1"/>
  <c r="Q63" i="1"/>
  <c r="R62" i="1"/>
  <c r="Q62" i="1"/>
  <c r="R61" i="1"/>
  <c r="Q61" i="1"/>
  <c r="R60" i="1"/>
  <c r="Q60" i="1"/>
  <c r="R59" i="1"/>
  <c r="Q59" i="1"/>
  <c r="R58" i="1"/>
  <c r="Q58" i="1"/>
  <c r="R57" i="1"/>
  <c r="Q57" i="1"/>
  <c r="R56" i="1"/>
  <c r="Q56" i="1"/>
  <c r="R55" i="1"/>
  <c r="Q55" i="1"/>
  <c r="R54" i="1"/>
  <c r="Q54" i="1"/>
  <c r="R53" i="1"/>
  <c r="Q53" i="1"/>
  <c r="R52" i="1"/>
  <c r="Q52" i="1"/>
  <c r="R51" i="1"/>
  <c r="Q51" i="1"/>
  <c r="P44" i="1"/>
  <c r="P45" i="1" s="1"/>
  <c r="O44" i="1"/>
  <c r="O45" i="1" s="1"/>
  <c r="N44" i="1"/>
  <c r="N45" i="1" s="1"/>
  <c r="M44" i="1"/>
  <c r="M45" i="1" s="1"/>
  <c r="L44" i="1"/>
  <c r="L45" i="1" s="1"/>
  <c r="K44" i="1"/>
  <c r="K45" i="1" s="1"/>
  <c r="J44" i="1"/>
  <c r="J45" i="1" s="1"/>
  <c r="I44" i="1"/>
  <c r="I45" i="1" s="1"/>
  <c r="H44" i="1"/>
  <c r="H45" i="1" s="1"/>
  <c r="G44" i="1"/>
  <c r="G45" i="1" s="1"/>
  <c r="F44" i="1"/>
  <c r="F45" i="1" s="1"/>
  <c r="R45" i="1" s="1"/>
  <c r="E44" i="1"/>
  <c r="E45" i="1" s="1"/>
  <c r="Q45" i="1" s="1"/>
  <c r="R43" i="1"/>
  <c r="Q43" i="1"/>
  <c r="R42" i="1"/>
  <c r="Q42" i="1"/>
  <c r="R41" i="1"/>
  <c r="Q41" i="1"/>
  <c r="R40" i="1"/>
  <c r="Q40" i="1"/>
  <c r="R39" i="1"/>
  <c r="Q39" i="1"/>
  <c r="R38" i="1"/>
  <c r="Q38" i="1"/>
  <c r="R37" i="1"/>
  <c r="Q37" i="1"/>
  <c r="R36" i="1"/>
  <c r="Q36" i="1"/>
  <c r="R35" i="1"/>
  <c r="Q35" i="1"/>
  <c r="R34" i="1"/>
  <c r="Q34" i="1"/>
  <c r="R33" i="1"/>
  <c r="Q33" i="1"/>
  <c r="R32" i="1"/>
  <c r="Q32" i="1"/>
  <c r="R31" i="1"/>
  <c r="Q31" i="1"/>
  <c r="R30" i="1"/>
  <c r="Q30" i="1"/>
  <c r="R29" i="1"/>
  <c r="Q29" i="1"/>
  <c r="R28" i="1"/>
  <c r="Q28" i="1"/>
  <c r="R27" i="1"/>
  <c r="Q27" i="1"/>
  <c r="R26" i="1"/>
  <c r="Q26" i="1"/>
  <c r="R25" i="1"/>
  <c r="Q25" i="1"/>
  <c r="R24" i="1"/>
  <c r="Q24" i="1"/>
  <c r="R23" i="1"/>
  <c r="Q23" i="1"/>
  <c r="R22" i="1"/>
  <c r="Q22" i="1"/>
  <c r="R21" i="1"/>
  <c r="Q21" i="1"/>
  <c r="R20" i="1"/>
  <c r="Q20" i="1"/>
  <c r="R19" i="1"/>
  <c r="Q19" i="1"/>
  <c r="P17" i="1"/>
  <c r="O17" i="1"/>
  <c r="N17" i="1"/>
  <c r="M17" i="1"/>
  <c r="L17" i="1"/>
  <c r="K17" i="1"/>
  <c r="J17" i="1"/>
  <c r="J127" i="1" s="1"/>
  <c r="J128" i="1" s="1"/>
  <c r="I17" i="1"/>
  <c r="H17" i="1"/>
  <c r="G17" i="1"/>
  <c r="F17" i="1"/>
  <c r="F127" i="1" s="1"/>
  <c r="F128" i="1" s="1"/>
  <c r="E17" i="1"/>
  <c r="E127" i="1" s="1"/>
  <c r="R16" i="1"/>
  <c r="Q16" i="1"/>
  <c r="R15" i="1"/>
  <c r="Q15" i="1"/>
  <c r="R14" i="1"/>
  <c r="Q14" i="1"/>
  <c r="R13" i="1"/>
  <c r="Q13" i="1"/>
  <c r="R12" i="1"/>
  <c r="Q12" i="1"/>
  <c r="R11" i="1"/>
  <c r="Q11" i="1"/>
  <c r="R10" i="1"/>
  <c r="Q10" i="1"/>
  <c r="R9" i="1"/>
  <c r="Q9" i="1"/>
  <c r="R8" i="1"/>
  <c r="Q8" i="1"/>
  <c r="R7" i="1"/>
  <c r="Q7" i="1"/>
  <c r="R6" i="1"/>
  <c r="Q6" i="1"/>
  <c r="R5" i="1"/>
  <c r="Q5" i="1"/>
  <c r="G127" i="1" l="1"/>
  <c r="G128" i="1" s="1"/>
  <c r="AA7" i="1" s="1"/>
  <c r="I127" i="1"/>
  <c r="I128" i="1" s="1"/>
  <c r="AA8" i="1" s="1"/>
  <c r="K127" i="1"/>
  <c r="K128" i="1" s="1"/>
  <c r="AA9" i="1" s="1"/>
  <c r="M127" i="1"/>
  <c r="M128" i="1" s="1"/>
  <c r="AA10" i="1" s="1"/>
  <c r="O127" i="1"/>
  <c r="O128" i="1" s="1"/>
  <c r="AA11" i="1" s="1"/>
  <c r="H127" i="1"/>
  <c r="H128" i="1" s="1"/>
  <c r="AB7" i="1" s="1"/>
  <c r="L127" i="1"/>
  <c r="L128" i="1" s="1"/>
  <c r="AB9" i="1" s="1"/>
  <c r="N127" i="1"/>
  <c r="N128" i="1" s="1"/>
  <c r="AB10" i="1" s="1"/>
  <c r="P127" i="1"/>
  <c r="P128" i="1" s="1"/>
  <c r="AB11" i="1" s="1"/>
  <c r="E128" i="1"/>
  <c r="AA6" i="1" s="1"/>
  <c r="AB6" i="1"/>
  <c r="AB8" i="1"/>
  <c r="Q17" i="1"/>
  <c r="E18" i="1"/>
  <c r="G18" i="1"/>
  <c r="I18" i="1"/>
  <c r="K18" i="1"/>
  <c r="M18" i="1"/>
  <c r="O18" i="1"/>
  <c r="Q44" i="1"/>
  <c r="Q66" i="1"/>
  <c r="Q67" i="1" s="1"/>
  <c r="Q80" i="1"/>
  <c r="Q81" i="1" s="1"/>
  <c r="Q94" i="1"/>
  <c r="Q95" i="1" s="1"/>
  <c r="Q125" i="1"/>
  <c r="Q126" i="1" s="1"/>
  <c r="R17" i="1"/>
  <c r="F18" i="1"/>
  <c r="H18" i="1"/>
  <c r="J18" i="1"/>
  <c r="L18" i="1"/>
  <c r="N18" i="1"/>
  <c r="P18" i="1"/>
  <c r="R44" i="1"/>
  <c r="R66" i="1"/>
  <c r="R67" i="1" s="1"/>
  <c r="R80" i="1"/>
  <c r="R81" i="1" s="1"/>
  <c r="R94" i="1"/>
  <c r="R95" i="1" s="1"/>
  <c r="R125" i="1"/>
  <c r="R126" i="1" s="1"/>
  <c r="Q127" i="1" l="1"/>
  <c r="Q128" i="1" s="1"/>
  <c r="R127" i="1"/>
  <c r="R128" i="1" s="1"/>
  <c r="AB12" i="1" s="1"/>
  <c r="R18" i="1"/>
  <c r="Q18" i="1"/>
  <c r="AA12" i="1"/>
</calcChain>
</file>

<file path=xl/sharedStrings.xml><?xml version="1.0" encoding="utf-8"?>
<sst xmlns="http://schemas.openxmlformats.org/spreadsheetml/2006/main" count="1276" uniqueCount="717">
  <si>
    <t>فرآیند</t>
  </si>
  <si>
    <t>ریز فرایند</t>
  </si>
  <si>
    <t>نوع فعالیت</t>
  </si>
  <si>
    <t>کودکان</t>
  </si>
  <si>
    <t>مادران</t>
  </si>
  <si>
    <t>تغذیه</t>
  </si>
  <si>
    <t>سالمندان</t>
  </si>
  <si>
    <t>میانسالان</t>
  </si>
  <si>
    <t>باروری</t>
  </si>
  <si>
    <t>آیا زیج حیاتی با دفتر آمار حیاتی مطابقت دارد؟</t>
  </si>
  <si>
    <t>آیا زیج حیاتی 3 سال گذشته در خانه بهداشت وجود دارد ؟</t>
  </si>
  <si>
    <t>آیا دفتر / فرم پیگیری وجود دارد ؟</t>
  </si>
  <si>
    <t>آیا اطلاعات بهورز زن در خصوص دستورالعملها مطلوب است ؟</t>
  </si>
  <si>
    <t>آیا اطلاعات بهورز مرد در خصوص دستورالعملها مطلوب است ؟</t>
  </si>
  <si>
    <t>آیا مهارت بهورز زن در خصوص انجام اصول اولیه مراقبتها و معاینات مطلوب است ؟</t>
  </si>
  <si>
    <t>آیا کلاسهای آموزشی جهت گروههای هدف برگزار میگردد ؟</t>
  </si>
  <si>
    <t>آیا موجودی اقلام و داروهای بهداشتی مطابق با نیاز منطقه میباشد ؟</t>
  </si>
  <si>
    <t>آیا درخواست  اقلام و داروهای بهداشتی در زمان مقرر و با تعداد صحيح انجام شده است؟</t>
  </si>
  <si>
    <t>آیا اقلام و داروهای بهداشتی به صورت صحیح نگهداری میشوند ؟</t>
  </si>
  <si>
    <t>مدیریت دارویی</t>
  </si>
  <si>
    <t>آیا تجهیزات  مورد نیاز برنامه سالم میباشد ؟</t>
  </si>
  <si>
    <t>آیا اطلاعات افراد گروههای هدف در خصوص خدمت مورد نیاز مطلوب است ؟</t>
  </si>
  <si>
    <t>آیا عملکرد افراد گروههای هدف در خصوص خدمت مورد نیاز مطلوب است ؟</t>
  </si>
  <si>
    <t>آیا افراد گروه هدف از تناوب مراجعات به خانه بهداشت مطلع هستند ؟</t>
  </si>
  <si>
    <t>آیا گزارشات آماری برنامه طبق دستورالعمل و به طور صحیح تکمیل میگردد؟</t>
  </si>
  <si>
    <t xml:space="preserve"> ایا فرمهای گزارش چوب خط برنامه به صورت صحیح تکمیل شده است ؟</t>
  </si>
  <si>
    <t>آیا گزارش عملکرد فعالیتها به موقع ارسال شده است ؟</t>
  </si>
  <si>
    <t>آیا جوابیه پسخوراندهای پایش به مرکز ارسال شده است؟</t>
  </si>
  <si>
    <t>آیا جوابیه پسخوراندهای پایش به مرکزبه صورت منظم بایگانی شده است؟</t>
  </si>
  <si>
    <t>ردیف</t>
  </si>
  <si>
    <t>آیا بهورزان از وضعیت ازدواج ، طلاق ، ناباروری ، تک فرزندی ،سقط و..در منطقه اطلاع کافی دارند ؟</t>
  </si>
  <si>
    <t>چک لیست پایش برنامه سلامت خانواده در خانه بهداشت</t>
  </si>
  <si>
    <t>آیا بهورززن دوره های آموزشی استاندارد برنامه را گذرانده است ؟</t>
  </si>
  <si>
    <t>آیا بهورز مرد  دوره های آموزشی استاندارد برنامه را گذرانده است ؟</t>
  </si>
  <si>
    <t>آیا مهارت بهورزمرد در خصوص انجام اصول اولیه مراقبتها و معاینات مطلوب است ؟</t>
  </si>
  <si>
    <t xml:space="preserve"> آیا آخرین دستورالعمل‌ها در خانه بهداشت وجود دارد ؟</t>
  </si>
  <si>
    <t>پایش1</t>
  </si>
  <si>
    <t>پایش2</t>
  </si>
  <si>
    <t xml:space="preserve">درصد امتیاز کسب شده </t>
  </si>
  <si>
    <t>پایش3</t>
  </si>
  <si>
    <t>پایش4</t>
  </si>
  <si>
    <t>میانگین</t>
  </si>
  <si>
    <t>نام دانشگاه:                             نام شهرستان:                         نام خانه بهداشت:                       نام ناظر :                                تاریخ:</t>
  </si>
  <si>
    <t xml:space="preserve">آیا دفتر آمار حیاتی بطور صحیح تکمیل شده است ؟ </t>
  </si>
  <si>
    <t xml:space="preserve">آیا دفتر / فرم پیگیری بطور صحیح تکمیل شده است ؟ </t>
  </si>
  <si>
    <t>آیا اطلاعات عمومی فرمهای ثبت / مراقبت در پرونده خانوار بطور صحیح تکمیل شده است ؟</t>
  </si>
  <si>
    <t>آیا مراقبتهای انجام شده توسط بهورز در فرمهای مربوطه در پرونده خانوار بطور صحیح ثبت شده است ؟</t>
  </si>
  <si>
    <t>آیا مندرجات فرم ارجاع به طور صحیح تکمیل میگردد ؟</t>
  </si>
  <si>
    <t>آیا فرم مراقبت با دفتر مراقبت مطابقت دارد ؟</t>
  </si>
  <si>
    <t xml:space="preserve"> ایا دستورالعمل‌ها به صورت منظم بایگانی شده است ؟</t>
  </si>
  <si>
    <t>آیا منابع مواد /منابع آموزشی مرتبط با برنامه وجود دارد ؟</t>
  </si>
  <si>
    <t xml:space="preserve"> ایا مواد /منابع  آموزشی به صورت منظم و در شرایط مناسب نگهداری شده است ؟</t>
  </si>
  <si>
    <t>آیا قفسه دارویی با دفتر دارویی و دفتر ثبت بیماران همخوانی دارد ؟</t>
  </si>
  <si>
    <t>آیا به تاريخ انقضاءاقلام و داروهای بهداشتی ( بيش از 3 ماه) در قفسه دارويي توجه شده است؟</t>
  </si>
  <si>
    <t>آیا امکانات / تجهیزات  مورد نیاز  برنامه به صورت کامل وجود دارد ؟</t>
  </si>
  <si>
    <t>جلب مشارکت</t>
  </si>
  <si>
    <t>آیا بهورزان ارتباط لازم را با افراد کلیدی منطقه ( مسئولین ، اعضای شورا و ... ) برقرار نموده است ؟</t>
  </si>
  <si>
    <t>آیا  افراد کلیدی جامعه به بهورزان در جهت دستیابی به اهداف بهداشتی مشارکت می کنند؟</t>
  </si>
  <si>
    <t>آیا جهت کلیه کودکان 12 ماهه پرسشنامه ASQ تکمیل شده است؟</t>
  </si>
  <si>
    <t>آیا جهت کلیه کودکان بر اساس فرم ثبت تکمیل شده مشکوک به مشکلات تکاملی هستند پرسشنامه ASQ تکمیل شده است؟</t>
  </si>
  <si>
    <t>آیا ثبت کامل مراقبت های نوزادی انجام شده است؟</t>
  </si>
  <si>
    <t>آیا خانوارهای در معرض خطر مرگ کودکان 59-1 ماهه ( دارای کودک مبتلا به ناهنجاری مادر زادی ، بیماری صعب العلاج ، بالا بودن تعداد مرگ در خانوار و....) شناسایی و مورد پیگیری قرار گرفته اند؟</t>
  </si>
  <si>
    <t>آیا برنامه ید سنجی از مغازه های عرضه کننده نمک ید دار و مدارس تحت پوشش بر اساس دستورالعمل کشوری به نحو مطلوب انجام میگردد؟</t>
  </si>
  <si>
    <t>آیا  جلسات در منطقه با مشارکت مردم یا افراد کلیدی جامعه برگزار شده است؟</t>
  </si>
  <si>
    <t>آیا سمینارهای محلی در منطقه با مشارکت مردم یا افراد کلیدی جامعه برگزار شده است؟</t>
  </si>
  <si>
    <t>آیا زوجین جوان در زمینه بیماریهای ژنتیکی و ناهنجاریهای مادر زادی آموزش لازم را دیده اند؟</t>
  </si>
  <si>
    <t>آیا گزارش فوری مرگ کودکان 59-1 ماهه در اولین فرصت ممکن به مرکز ارسال میگردد؟</t>
  </si>
  <si>
    <t>کل فرآیندها</t>
  </si>
  <si>
    <t>جمع امتیاز کسب شده از کل فرآیندها در برنامه های سلامت خانواده</t>
  </si>
  <si>
    <t>درصد امتیاز کسب شده از کل برنامه های سلامت خانواده</t>
  </si>
  <si>
    <t>سایر فعالیتها</t>
  </si>
  <si>
    <t>آیا  قسمتهای مختلف زیج های حیاتی بطور صحیح تکمیل شده اند ؟</t>
  </si>
  <si>
    <t xml:space="preserve">  آیا آزمایشات مورد نیاز گروه هدف به موقع درخواست شده است ؟</t>
  </si>
  <si>
    <t>آیا اقدام لازم در خصوص ثبت نتایج آزمایشات مورد نیاز گروه هدف انجام شده است ؟</t>
  </si>
  <si>
    <t xml:space="preserve">آیا موارد نیازمند به ارجاع  توسط بهورز به موقع شناسایی شده اند و برای آنها فرم ارجاع تکمیل شده است ؟ </t>
  </si>
  <si>
    <t>آیا بهورزان مهارت در برقراری ارتباط با مردم و نمایندگان سایر بخشها را دارند؟</t>
  </si>
  <si>
    <t>آیا  بهورزان مشكلات و اولويتهای بهداشتی  منطقه را شناسایی نموده اند؟</t>
  </si>
  <si>
    <t>جمع امتیاز  فرایند مشارکت / سایر فعالیتها</t>
  </si>
  <si>
    <t>تجهیزات</t>
  </si>
  <si>
    <t>سازماندهی</t>
  </si>
  <si>
    <t>هماهنگی</t>
  </si>
  <si>
    <t>اطلاع رسانی</t>
  </si>
  <si>
    <t xml:space="preserve">( بررسی اسناد و مدارک )ثبت اطلاعات </t>
  </si>
  <si>
    <t>زیج حیاتی</t>
  </si>
  <si>
    <t>دستور العملها و مواد آموزشی</t>
  </si>
  <si>
    <t>گزارش دهی</t>
  </si>
  <si>
    <t>آمار</t>
  </si>
  <si>
    <t>جمع امتیاز  فرایند سازماندهی</t>
  </si>
  <si>
    <t>جمع امتیاز  فرایند آگاهی و عملکرد</t>
  </si>
  <si>
    <t>جمع امتیاز  فرایند ثبت اطلاعات</t>
  </si>
  <si>
    <t>جمع امتیاز کسب شده فرایند هماهنگی</t>
  </si>
  <si>
    <t>جمع امتیاز کسب شده فرایند گزارش دهی</t>
  </si>
  <si>
    <t>پایش اول</t>
  </si>
  <si>
    <t>پایش دوم</t>
  </si>
  <si>
    <t>آگاهی و عملکرد</t>
  </si>
  <si>
    <t>کل فرآینها</t>
  </si>
  <si>
    <t>سلامت مادران</t>
  </si>
  <si>
    <t>سلامت کودکان</t>
  </si>
  <si>
    <t>سلامت باروری</t>
  </si>
  <si>
    <t>بهبود تغذیه</t>
  </si>
  <si>
    <t>سلامت میانسالان</t>
  </si>
  <si>
    <t>سلامت سالمندان</t>
  </si>
  <si>
    <t>جدول 2-  مقایسه نتایج پایش خانه بهداشت در دو پایش به تفکیک برنامه</t>
  </si>
  <si>
    <t xml:space="preserve"> آگاهی و عملکرد</t>
  </si>
  <si>
    <t xml:space="preserve">آیا بهورزان گروههای آسیب پذیر در معرض خطر یا پر خطر را در جمعیت تحت پوشش خود شناسایی نموده اند؟ </t>
  </si>
  <si>
    <t>آیا نمودار وزن گیری در پرونده بطور صحیح ترسیم میگردد؟</t>
  </si>
  <si>
    <t xml:space="preserve">آیا نتایج پسخوراند ارجاع را در پرونده خانوار ثبت شده است  ؟ </t>
  </si>
  <si>
    <t>آیا مراقبت معمول گروه های هدف به موقع پیگیری شده است؟</t>
  </si>
  <si>
    <t>آیا گرو های هدف نیازمند مراقبت ویژه/ارجاع به موقع پیگیری شده است؟</t>
  </si>
  <si>
    <t xml:space="preserve">آیا  نتایج پسخوراند ارجاع  در پرونده خانوار را پیگیری نموده است  ؟ </t>
  </si>
  <si>
    <t xml:space="preserve"> آیا افراد گروه هدف از نحوه دریافت خدمات رضایت دارند؟</t>
  </si>
  <si>
    <t>آیا بهورزان از اطلاعات جمعیتی منطقه تحت پوشش اطلاع دارد؟</t>
  </si>
  <si>
    <t>آیا مراقبتهای بهداشتی گروههای هدف بطور به موقع و صحیح انجام گردیده است؟</t>
  </si>
  <si>
    <t>آیا گروه های هدف از ساعت کلاس های آموزشی مرکز و موضوع آموزش اطلاع دارند؟</t>
  </si>
  <si>
    <t>آگاهی و عملکرد بهورزان</t>
  </si>
  <si>
    <t xml:space="preserve">آگاهی و عملکرد گیرندگان خدمت </t>
  </si>
  <si>
    <t>آیا  مادران باردار با شرایط وزن گیری نامطلوب به موقع ارجاع و تا حصول نتیجه مورد پیگیری قرار گرفته است؟</t>
  </si>
  <si>
    <t>آیا  توسط بهورز ان بخش 7 فرم مراقبت بارداری صحیح ثبت شده است ؟</t>
  </si>
  <si>
    <t>آیا  توسط بهورز ان بخش 3 فرم مراقبت پس از زایمان صحیح ثبت شده است ؟</t>
  </si>
  <si>
    <t xml:space="preserve">آیا توسط بهورزان مادران باردار پس از زایمان  جهت مراقبت ماما/ پزشک در زمان مقرر ارجاع شده است ؟ </t>
  </si>
  <si>
    <t xml:space="preserve">آیا مادران باردار بر اساس دستورالعمل کشوری جهت غربالگری سلامت جنین به موقع / صحیح ارجاع گردیده است؟ </t>
  </si>
  <si>
    <t xml:space="preserve">آیا وضعیت گروهای هدف پیش از بارداری به موقع شناسایی و ارجاع شده است ؟ </t>
  </si>
  <si>
    <t xml:space="preserve">آیا توسط بهورزان پیگیری زنان خواهان بارداری نیازمند مراقبت ویژه در زمان مقرر انجام شده است ؟ </t>
  </si>
  <si>
    <t>ایا توسط بهورزان وضعیت کلیه مادران پرخطر و در معرض خطر به مرکز  اطلاع داده شده است؟</t>
  </si>
  <si>
    <t>آیا دفتر مراقبت بطور صحیح تکمیل میگردد؟</t>
  </si>
  <si>
    <t>آیا  کلیه نتایج شرح حال/ معاینات/ مراقبت مادران باردار توسط بهورزان با مراقبت های انجام شده توسط پزشک و ماما مطابقت دارد؟</t>
  </si>
  <si>
    <t xml:space="preserve">  آیا دفترچه مراقبت مادر و نوزاد به درستی تکمیل گردیده است؟</t>
  </si>
  <si>
    <t>آیا تاریخ مراقبت ویژه به مادران باردار به طور صحیح پیشنهاد گردیده است ؟</t>
  </si>
  <si>
    <t>آیا  گروههای دارای شرایط باروری در منطقه را شناسایی نموده و آموزش داده است؟</t>
  </si>
  <si>
    <t>آیا به مادر در خصوص رابطه متقابل مادر و کودک آموزش لازم داده شده است؟</t>
  </si>
  <si>
    <t>آیا به مادر در خصوص پیشگیری از سوانح و حوادث آموزش لازم داده شده است؟</t>
  </si>
  <si>
    <t>آیا توسط بهورزان به مادران باردار متناسب با سن بارداری آموزش های لازم داده شده است؟</t>
  </si>
  <si>
    <t xml:space="preserve">آیا توسط بهورزان مادران نیازمند ارجاع فوری ، بطور صحیح ارجاع داده شده است ؟    </t>
  </si>
  <si>
    <t xml:space="preserve">آیا توسط بهورزان مادران نیازمند ارجاع در اولین فرصت ، بطور صحیح ارجاع داده شده است؟    </t>
  </si>
  <si>
    <t>آیا کودکان دارای مشکل(اختلال رشد، مشکلات تکاملی و....) شناسایی و پیگیری شده است؟</t>
  </si>
  <si>
    <t>آیا برنامه حمایتی تغذیه ای کودکان با مشارکت بنیاد علوی اجرا شده است ؟</t>
  </si>
  <si>
    <t>آیا برنامه تامین یک وعده غذای گرم در روستا مهدها بطور صحیح  انجام شده است ؟</t>
  </si>
  <si>
    <t>آیا  کارمند بهداشتی برنامه مکمل یاری دانش آموزان مدارس منطقه را نظارت / اجرا شده است ؟</t>
  </si>
  <si>
    <t>آیا گزارشات آماری برنامه به موقع ارسال شده است ؟</t>
  </si>
  <si>
    <t>آیا گزارشات عملکردی برنامه طبق دستورالعمل و به طور صحیح تکمیل میگردد؟</t>
  </si>
  <si>
    <t>آیا پوشش مراقبت و شاخص های بهداشتی در جمعیت هدف مطلوب است ؟</t>
  </si>
  <si>
    <t>عملکرد</t>
  </si>
  <si>
    <t xml:space="preserve">آیا رفع نواقص در خصوص نتایج پایش مرکز انجام شده است ؟  </t>
  </si>
  <si>
    <t>پایش / نظارت</t>
  </si>
  <si>
    <t>آیا پیگیری مکتوب جهت تامین امکانات / تجهیزات و یا تعمیر تجهیزات ( در صورت وجود مشکل )انجام شده است؟</t>
  </si>
  <si>
    <t>آیا دفتر دارویی بطور صحیح تکمیل شده است؟</t>
  </si>
  <si>
    <t>آیا لیست پیگیری/ مراقبت ویژه گروههای هدف دارای شرایط در معرض خطر و پرخطر  تهیه و بطور صحیح تکمیل شده است؟</t>
  </si>
  <si>
    <t xml:space="preserve">دفاتر </t>
  </si>
  <si>
    <t>فرم ها</t>
  </si>
  <si>
    <t>آیا توسط بهورزان در سطح منطقه در خصوص تاریخ و ایام مناسبتهای ویژه بهداشتی اطلاع رسانی شده است ؟</t>
  </si>
  <si>
    <t>آیا توسط بهورزان در سطح منطقه درخصوص شعار بهداشتی انتخاب شده جهت مناسبتهای ویژه اطلاع رسانی نموده اند ؟</t>
  </si>
  <si>
    <t>آیا توسط بهورزان اطلاع رسانی برای فعالیتهای بهداشتی انتخاب شده در مناسبتهای خاص انجام شده است ؟</t>
  </si>
  <si>
    <t xml:space="preserve"> آیا بهورزان اطلاع رسانی مناسب در خصوص انجام معاینات دوره ای گروه های هدف در زمان مقرر توسط پزشک و ماما ، انجام شده است؟ </t>
  </si>
  <si>
    <t>ایا  توسط بهورزان در خصوص وضعیت گرو های پرخطر به مرکز به موقع اطلاع رسانی انجام شده است؟</t>
  </si>
  <si>
    <t>آیا توسط بهورزان در خصوص انجام آزمایشات مورد نیاز گروه هدف اطلاع رسانی انجام شده است؟</t>
  </si>
  <si>
    <t>آیا از زمان ده گردشی پزشک و ماما اطلاع رسانی مناسب در منطقه انجام داده شده است؟</t>
  </si>
  <si>
    <t>آیا توسط بهورزان در خصوص مشکلات منطقه به افراد کلیدی اطلاع داده شده است؟</t>
  </si>
  <si>
    <t>برنامه عملیاتی</t>
  </si>
  <si>
    <t>آیا فعالیتهای مداخله ای مناسب در راستای حل مشکلات طراحی و اجرا شده است ؟</t>
  </si>
  <si>
    <t>آموزش</t>
  </si>
  <si>
    <t>درصد</t>
  </si>
  <si>
    <t>آیا لیست به هنگام دستورالعمل‌ها تهیه شده است؟</t>
  </si>
  <si>
    <t>آیا کارکنان از آخرین دستورالعمل‌ها آگاهی دارند؟</t>
  </si>
  <si>
    <t>آیا منابع آموزشی مرتبط با برنامه وجود دارد ؟</t>
  </si>
  <si>
    <t>آیا آگاهی و عملکرد کارکنان در زمینه برنامه مطلوب است ؟</t>
  </si>
  <si>
    <t>آیا مهارت کارکنان در زمینه برنامه مورد نظرمطلوب است ؟</t>
  </si>
  <si>
    <t>دفاتر</t>
  </si>
  <si>
    <t>آیا افراد گروه هدف از نحوه دریافت خدمات رضایت دارند؟</t>
  </si>
  <si>
    <t>اسامی کارکنان ستاد :</t>
  </si>
  <si>
    <t>ریز
فرایند</t>
  </si>
  <si>
    <t>برنامه ریزی</t>
  </si>
  <si>
    <t>جمع امتیاز  فرایند برنامه ریزی</t>
  </si>
  <si>
    <t xml:space="preserve">درصد  </t>
  </si>
  <si>
    <t xml:space="preserve">دستورالعمل ها </t>
  </si>
  <si>
    <t>جمع امتیاز  فرایند گزارش دهی</t>
  </si>
  <si>
    <t>جمع امتیاز  فرایند سایر فعالیتها</t>
  </si>
  <si>
    <t xml:space="preserve">نام دانشگاه:                                                                          نام نام خانوادگی بازدید کننده :                                                                     تاریخ بازدید :
</t>
  </si>
  <si>
    <t>چک لیست پایش واحد آمار و IT درسطح خانه بهداشت ……….</t>
  </si>
  <si>
    <t>زیج وشاخص</t>
  </si>
  <si>
    <t>گزارش آمار</t>
  </si>
  <si>
    <t xml:space="preserve">جمعیت </t>
  </si>
  <si>
    <t>نظام ثبت مرگ</t>
  </si>
  <si>
    <t>IT</t>
  </si>
  <si>
    <t>جمع</t>
  </si>
  <si>
    <t>آیا به تعداد کارکنان کامپیوتر و تجهیزات مربوطه  وجود دارد؟     2</t>
  </si>
  <si>
    <t>آیا مشکلات اجرایی و مربوط به سلامت منطقه شناسایی و اولویت بندی شده است ؟</t>
  </si>
  <si>
    <t>آیا تمام  تمام خانه های بهداشت به اینترانت (در صورت عدم امکان دسترسی به اینترانت ؛اینترنت قثابل قبول است) دسترسی دارند؟ 3</t>
  </si>
  <si>
    <t>آگاهی ومهارت کارکنان</t>
  </si>
  <si>
    <t>آیا بهورز دوره های آموزشی استاندارد برنامه را گذرانده است ؟</t>
  </si>
  <si>
    <t xml:space="preserve">آیا درخصوص  جمعیت و ضعیت منطقه اطلاع کافی دارد؟  </t>
  </si>
  <si>
    <t>آیا تمام کاربران به نحوه مطلوب به اینترنت دسترسی  دارند؟      2</t>
  </si>
  <si>
    <t>آیا تمام سیستم ها از ایمنی مناسب(وجود آنتی ویرویس معتبر بروز) برخوردارند؟       2</t>
  </si>
  <si>
    <t>برنامه اتوماسیون هماهنگ با دانشگاه راه اندازی و مورد استفاده قرار گرفته است؟       2</t>
  </si>
  <si>
    <t>آیا روند اجرای برنامه مکانیزاسیون مکاتبات  بنحومطلوب انجام می گردد ؟                   2</t>
  </si>
  <si>
    <t xml:space="preserve">مواد آموزشی وتجهیزات،منابع  وامکانات </t>
  </si>
  <si>
    <t>آیا تجهيزات و فرمها و دفاتر جهت انجام امورجاری به میزان لازم و سالم وجوددارد؟</t>
  </si>
  <si>
    <t>آیا ليست كمبودهاي فرم ها ؛دفاتر وتجهيزاتي تهیه شده است؟</t>
  </si>
  <si>
    <t>آیا پیگیری مکتوب جهت تامین و یا تعمیر تجهیزات ( در صورت وجود مشکل )انجام شده است؟</t>
  </si>
  <si>
    <t>گزارش عملکرد</t>
  </si>
  <si>
    <t>آیا فرمهای اطلاعات آماری و گزارشات به درستی و مطابق دستورالعمل تکمیل می شود ؟</t>
  </si>
  <si>
    <t>آیا گزارشات آماری برنامه طبق دستورالعمل و به موقع ارسال شده است ؟</t>
  </si>
  <si>
    <t>آیا اطلاعات ثبت شده در پرونده خانوار کامل است؟</t>
  </si>
  <si>
    <t>آیا اطلاعات ثبت شده در پرونده خانوار  صحیح و بروز است؟</t>
  </si>
  <si>
    <t>آیا گزارش و فرمهای آماری با سوابق و ژرونده ها مطابقت دارد؟(صحت آماری)</t>
  </si>
  <si>
    <t>آیا در تکمیل و گزارش دهی به پسخوارند و اشکلات اعلام از ستاد شهرستان و مرکز توجه نموده و روند را اصلاح کرده است</t>
  </si>
  <si>
    <t>آیا فرمهای اطلاعات آماری بررسی و کنترل .تجزیه وتحلیل  می شود؟</t>
  </si>
  <si>
    <t>آیا سابقه گزارشات و فرمها ؛دفاترو.. بصورت منظم  و مطابق دستورعمل نگهداری شده است؟</t>
  </si>
  <si>
    <t>سایر فعالیت ها</t>
  </si>
  <si>
    <t xml:space="preserve"> آیا بهورزان ارتباط لازم را با افراد کلیدی منطقه ( مسئولین ، اعضای شورا و ... ) برقرار نموده است ؟  3</t>
  </si>
  <si>
    <t>آیا از سایر بخش ها و خانوار فرم گواهی فوت و مستندات  را دریافت می کند؟  1</t>
  </si>
  <si>
    <t>آیا مستندات مربوط به فوت را در ختیار مرکز و پزشک جهت تعیین علت فوت قرار می دهد؟  2</t>
  </si>
  <si>
    <t>درصورتی که متوفی فاقد گواهی فوت باشد آی بخش اول فرم کالبد شکافی را تکمیل و گزارش می کند؟ 2</t>
  </si>
  <si>
    <t>جمع امتیاز کسب شده از کل فرآیندها در برنامه های آمار و IT</t>
  </si>
  <si>
    <t>درصد امتیاز کسب شده از کل برنامه های  آمار و IT</t>
  </si>
  <si>
    <t>فعالیت</t>
  </si>
  <si>
    <t>مدارس</t>
  </si>
  <si>
    <t>چک لیست پایش برنامه سلامت نوجوانان ومدارس در خانه بهداشت</t>
  </si>
  <si>
    <t xml:space="preserve">  نام دانشگاه:                         نام شهرستان:                         نام خانه بهداشت:                                       نام ناظر :                                         تاریخ:</t>
  </si>
  <si>
    <t>اطلاعات عمومی خانه بهداشت</t>
  </si>
  <si>
    <t>جدول جمعیت نوجوانان 18- 6ساله تحت پوشش موجود می باشد ؟</t>
  </si>
  <si>
    <t>جدول جمعیت دانش اموزان ومدارس تحت پوشش موجود می باشد ؟</t>
  </si>
  <si>
    <t>لیست بهداشتیاران وداوطلبین مدارس مشخص و موجود است؟</t>
  </si>
  <si>
    <t>کروکی مدارس تحت پوشش در محل کار وجود دارد؟</t>
  </si>
  <si>
    <t>تعداد مدارس مروج سلامت مشخص شده است؟</t>
  </si>
  <si>
    <t>پرونده سلامت مدرسه</t>
  </si>
  <si>
    <t>پرونده سلامت مدرسه برای کلیه مدارس تحت پوشش تشکیل شده است؟</t>
  </si>
  <si>
    <t>فرمهای داخل پرونده بهداشتی مدرسه به روز رسانی شده است ؟</t>
  </si>
  <si>
    <t>جمع امتیاز کسب شده فرایند سازماندهی(14 امتیاز)</t>
  </si>
  <si>
    <t>زمان بندی</t>
  </si>
  <si>
    <t>آیا برنامه زمان بندی مراجعه به مدارس جهت ارائه خدمت تهیه شده است؟</t>
  </si>
  <si>
    <t>آیا جدول زمان بندی فعالیتها به موقع اجرا وتکمیل شده است؟</t>
  </si>
  <si>
    <t>آیا برنامه زمان بندی جهت نظارت بروضعیت بهداشت محیط مدارس تهیه شده است؟</t>
  </si>
  <si>
    <t>آخرین دستورالعمل ها وبخشنامه های و منابع آموزشی  برنامه موجود می باشد؟</t>
  </si>
  <si>
    <t>برآوردودرخواست اقلام ومکمل های دارویی (شامپوپرمترین وقرص آهن ...)موجودمیباشد؟</t>
  </si>
  <si>
    <t>اقدام لازم جهت تامین تجهیزات (قدسنج ،چارت بینایی و...) و فرمهای موردنیازبرنامه صورت گرفته است؟</t>
  </si>
  <si>
    <t>جمع امتیاز کسب شده فرایند برنامه ریزی (12 امتیاز)</t>
  </si>
  <si>
    <t>ارزیابی سلامت نوجوانان</t>
  </si>
  <si>
    <t>مراقبت نوجوانان</t>
  </si>
  <si>
    <t>ارزیابی مقدماتی سلامت نوجوانان گروه هدف انجام شده است؟</t>
  </si>
  <si>
    <t>فرم مراقبت (شناسنامه سلامت) بدرستی تکمیل شده است؟</t>
  </si>
  <si>
    <t>معاینات پزشکی نوجوانان گروه هدف انجام شده است؟</t>
  </si>
  <si>
    <t>بیماریهای نوجوانان</t>
  </si>
  <si>
    <t>نوجوانان مراقبت ویژه شناسایی وپیگیری می شوند؟</t>
  </si>
  <si>
    <t>غربالگری پدیکلوزیس نوجوانان انجام می شود؟</t>
  </si>
  <si>
    <t>پیگیری بیماریهای واگیر  و غیر واگیرومواردارجاعی در نوجوانان انجام می شود؟</t>
  </si>
  <si>
    <t>واکسیناسیون</t>
  </si>
  <si>
    <t>واکسیناسیون گروه سنی 18-6 ساله ها (نوآموزان بدوورود به دبستان وپایه اول متوسطه ) بدرستی انجام می شود؟</t>
  </si>
  <si>
    <t>جمع امتیاز کسب شده فرایند ارزیابی سلامت نوجوانان (14 امتیاز)</t>
  </si>
  <si>
    <t>درون بخشی</t>
  </si>
  <si>
    <t>آیابهورزبرنامه های سلامت مدارس (دردست اجرا) را به مسئول مرکزومسئول برنامه اطلاع داده  است؟</t>
  </si>
  <si>
    <t>آیادرخصوص جلب حمایت مسئول مرکزومسئول برنامه اقدام و هماهنگی  نموده است؟</t>
  </si>
  <si>
    <t>آیابرنامه ویزیت پزشک مرکز درزمینه مراقبت نوجوانان وپیگیری بیماریها و موارد ارجاعی وجوددارد؟</t>
  </si>
  <si>
    <t>آیا بهورزدرجلسات آموزشی و بازآموزی مرکزشرکت نموده؟</t>
  </si>
  <si>
    <t>برون بخشی</t>
  </si>
  <si>
    <t>آیا هماهنگی بامدیران مدارس برای ارائه خدمات انجام شده است؟</t>
  </si>
  <si>
    <t>آیا صورتجلسه  هماهنگی  و کمیته ارتقاء سلامت در مدارس بعمل آمده ؟</t>
  </si>
  <si>
    <t>جمع امتیاز کسب شده فرایند هماهنگی (12 امتیاز)</t>
  </si>
  <si>
    <t>تاریخ های بازدید</t>
  </si>
  <si>
    <t>امتیاز مطلوب</t>
  </si>
  <si>
    <t>اتاق سلامت دهان و دندان</t>
  </si>
  <si>
    <t>نظارت</t>
  </si>
  <si>
    <t>جمع امتیاز</t>
  </si>
  <si>
    <t>جمع کل امتیاز</t>
  </si>
  <si>
    <t>چک لیست نظارت دندانپزشک بر خانه بهداشت یا پایگاه بهداشتی</t>
  </si>
  <si>
    <t xml:space="preserve">نام شهرستان :                                                                                                                         نام خانه بهداشت / پایگاه بهداشتی :        </t>
  </si>
  <si>
    <t>..../...../.....</t>
  </si>
  <si>
    <t xml:space="preserve">     وجود وسایل کمک آموزشی </t>
  </si>
  <si>
    <t xml:space="preserve">ماکت دندان </t>
  </si>
  <si>
    <t>مسواک بزرگ</t>
  </si>
  <si>
    <t xml:space="preserve">نخ دندان </t>
  </si>
  <si>
    <t xml:space="preserve">   مصاحبه با بهورز یا کاردان درباره </t>
  </si>
  <si>
    <t xml:space="preserve">علایم پوسیدگی دندان و بیماری لثه </t>
  </si>
  <si>
    <t xml:space="preserve">نحوه استفاده صحیح از مسواک و نخ دندان </t>
  </si>
  <si>
    <t xml:space="preserve">اثر تغذیه بر سلامت دهان ودندان </t>
  </si>
  <si>
    <t xml:space="preserve">اهمیت دنداان های شیری و نحوه نگهداری آنها از آغاز رویش اولین دندان </t>
  </si>
  <si>
    <t xml:space="preserve">روش معاینه دهان </t>
  </si>
  <si>
    <t xml:space="preserve">مشکلات دهان ودندان در سنین باروری و دوران بارداری </t>
  </si>
  <si>
    <t xml:space="preserve">تأثیر فلوراید بر پوسیدگی دندان </t>
  </si>
  <si>
    <t>اطلاعات در خصوص فیشورسیلانت</t>
  </si>
  <si>
    <t xml:space="preserve">علایم فلوروزیس </t>
  </si>
  <si>
    <t xml:space="preserve">بودن یا نبودن فلوروزیس در منطقه </t>
  </si>
  <si>
    <t xml:space="preserve">موارد ارجاع فوری و غیرفوری </t>
  </si>
  <si>
    <t>مصاحبه با بهورز</t>
  </si>
  <si>
    <t>هر چند وقت یک بار افراد زیر مراقبت دهان ودندان می شوند؟</t>
  </si>
  <si>
    <t xml:space="preserve">زنان باردار </t>
  </si>
  <si>
    <t xml:space="preserve">زنان زایمان کرده </t>
  </si>
  <si>
    <t xml:space="preserve">کودکان 2 تا 14 سال </t>
  </si>
  <si>
    <t>چند وقت یک بار زن باردار را به مرکز بهداشتی درمانی ارجاع می کنید؟</t>
  </si>
  <si>
    <t>هر چند وقت یک بار در مدارس، آموزش بهداشت دهان ودندان می دهید؟</t>
  </si>
  <si>
    <r>
      <rPr>
        <b/>
        <sz val="8"/>
        <color theme="1"/>
        <rFont val="B Koodak"/>
        <charset val="178"/>
      </rPr>
      <t xml:space="preserve">   بررسی دست کم پنج پرونده خانوار </t>
    </r>
  </si>
  <si>
    <t>معاینه و ثبت وضعیت دهان ودندان زنان باردار</t>
  </si>
  <si>
    <t xml:space="preserve">ارجاع بموقع زنان باردار به مرکز بهداشتی درمانی </t>
  </si>
  <si>
    <t xml:space="preserve">معاینه و ثبت وضعیت دهان ودندان زنان زایمان کرده </t>
  </si>
  <si>
    <t xml:space="preserve">معاینه و ثبت وضعیت دهان دندان کودکان 2 تا 12 سال </t>
  </si>
  <si>
    <t xml:space="preserve">پیگیری نتیجه ارجاع و ثبت در پرونده </t>
  </si>
  <si>
    <t>مصاحیه با یک خانم باردار</t>
  </si>
  <si>
    <t>هر چند وقت یک بار بهورز یا کاردان به شما آموزش بهداشت دهان ودندان می دهند؟</t>
  </si>
  <si>
    <t>روزی چند بار باید از مسواک و نخ دندان استفاده کنیم ؟</t>
  </si>
  <si>
    <t>شما دندانهایتان را چطور مسواک می کنید؟</t>
  </si>
  <si>
    <t>شما دندانهایتان را چطور نخ می کشید؟</t>
  </si>
  <si>
    <t xml:space="preserve"> بازدید از یک مدرسه</t>
  </si>
  <si>
    <t>بهورز بصورت دوره ای از مدرسه بازدید می کند.</t>
  </si>
  <si>
    <t>در این بازدید ها آموزش بهداشت دهان ودندان داده می شود.</t>
  </si>
  <si>
    <t>مدیر و معلم مدرسه درباره اهمیت بهداشت دهان ودندان بخصوص برای دانش آموزان اطلاع دارند.</t>
  </si>
  <si>
    <t>دست کم 70 درصد از دانش آموزان کلاس :</t>
  </si>
  <si>
    <t>دست کم 70 درصد از دانش آموزان کلاس می توانند از مسواک و نخ دندان به درستی استفاده کنند.</t>
  </si>
  <si>
    <t>دست کم 70 درصد از دانش آموزان کلاس از تأثیر مواد قندی بر سلامت دهان ودندان اطلاع دارند.</t>
  </si>
  <si>
    <t>جمع کل</t>
  </si>
  <si>
    <t>چک لیست نظارت مسئول سلامت دهان ودندان شهرستان و استان بر مرکز بهداشتی درمانی و خانه بهداشت یا پایگاه بهداشتی</t>
  </si>
  <si>
    <t xml:space="preserve">نام دانشگاه :                                                نام شهرستان :                                                مرکز بهداشتی درمانی  :                                 نام دندانپزشک / کاردان :         </t>
  </si>
  <si>
    <t xml:space="preserve">فرآیند </t>
  </si>
  <si>
    <t>وسایل تمیز است و مرتب چیده شده است.</t>
  </si>
  <si>
    <t>شناسنامه تجهیزات و وسایل ( طبق دستورالعمل ) بر روی دیوار یا میز نصب شده است.</t>
  </si>
  <si>
    <t>اطلاعات شناسنامه بهنگام و صحیح است.</t>
  </si>
  <si>
    <t>جدول جمعیت گروههای هدف ( خانه های بهداشت، پایگاه های بهداشتی و مدارس ) بر روی دیوار نصب شده است.</t>
  </si>
  <si>
    <t>دستورالعمل نگهداری از تجهیزات در اتاق موجود است.</t>
  </si>
  <si>
    <t xml:space="preserve">  مصاحبه با دندانپزشک یا کاردان سلامت دهان </t>
  </si>
  <si>
    <t>وظایف بهورز در مورد مراقبت های دهان و دندان را شرح می دهد.</t>
  </si>
  <si>
    <t>از وسایل و تجهیزات ( طبق دستورالعمل) نگهداری می کند.</t>
  </si>
  <si>
    <t>برای کلیه بیماران پرونده تشکیل داده است.</t>
  </si>
  <si>
    <t>نحوه محاسبه و استفاده از شاخص های (ِDMFT و CPITN ) را بیان می کند.</t>
  </si>
  <si>
    <t>DMFT کودکان 14-6 ساله منطقه تحت پوشش خود و کشور را اعلام می دارد.</t>
  </si>
  <si>
    <t>میزان فلوراید موجود در آب آشامیدنی منطقه را بیان می کند.</t>
  </si>
  <si>
    <t>بودن یا نبودن فلوروزیس در منطقه را اطلاع می دهد.</t>
  </si>
  <si>
    <t>رعایت نکات کنترل عفونت ( طبق دستورالعمل )</t>
  </si>
  <si>
    <t>روپوش تمیز پوشیده است.</t>
  </si>
  <si>
    <t>از دستکش، ماسک و عینک حفاظتی استفاده می کند.</t>
  </si>
  <si>
    <t>واکسن هپاتیت زده است.</t>
  </si>
  <si>
    <t>وسایل ( فرز، پنس، سوند، آینه، ساکشن و ...) را بعد از هر مریض تعویض یا استریل می کند.</t>
  </si>
  <si>
    <t>وسایل را قبل از قراردادن در فور می شوید و خشک می کند.</t>
  </si>
  <si>
    <t>وسایل در درجه حرارت مناسب و به مدت زمان کافی در اتو کلاو گذاشته می شود.</t>
  </si>
  <si>
    <t>آنگل و توربین را بعد از هر مریض ضدعفونی می کند.</t>
  </si>
  <si>
    <t>دستکش را بعد از هر مریض عوض می کند یا حداقل دستها را در فاصله دو بیمار با آب و صابون می شوید.</t>
  </si>
  <si>
    <t>وسایل تیز و برنده ( تیغ، سوزن و ...) استفاده شده را در ظرف فلزی می اندازد.</t>
  </si>
  <si>
    <t xml:space="preserve"> ثبت دفتر / آمار خدمات</t>
  </si>
  <si>
    <t>حداقل 30 ترمیم و جرم گیری در ماه انجام می شود.</t>
  </si>
  <si>
    <t>همه قسمت های دفتر ثبت خدمات ( از جمله قسمت توضیحات ) بلافاصله بعد از انجام خدمت به دقت پر می شود.</t>
  </si>
  <si>
    <t xml:space="preserve">خدمات پیشگیری مانند فلوراید تراپی و فیشورسیلانت انجام می شود. ( روزانه 10 مورد) </t>
  </si>
  <si>
    <t>   مصاحبه با سه نفر از مراجعین دندانپزشکی بعد از دریافت خدمت</t>
  </si>
  <si>
    <t>آیا دندانپزشک یا کاردان سلامت دهان مرکز استفاده صحیح از مسواک و نخ دندان را به شما یاد داده است؟</t>
  </si>
  <si>
    <t>دندان ها را باید چگونه مسواک کنیم؟</t>
  </si>
  <si>
    <t>چند بار در روز باید دندان هایمان را مسواک کنیم؟</t>
  </si>
  <si>
    <t>چرا و چطور باید از نخ دندان استفاده کنیم ؟</t>
  </si>
  <si>
    <t xml:space="preserve">    مصاحبه با مدیر مرکز در رابطه با واحد دندانپزشکی مرکز  </t>
  </si>
  <si>
    <t>حضور فعال در مرکز دارد.</t>
  </si>
  <si>
    <t>به مراجعه کنندگان آموزش بهداشت دهان  ودندان می دهد.</t>
  </si>
  <si>
    <t>هر هفته، بطور منظم با تیم سیاری به بازدید می رود.</t>
  </si>
  <si>
    <t>به کارکنان بهداشتی ( بهورزان، رابطین بهداشتی، کاردان ها و ...) درباره بهداشت دهان ودندان آموزش می دهد.</t>
  </si>
  <si>
    <t>در نگهداری از وسایل و تجهیزات ( طبق دستورالعمل ) دقت می کند.</t>
  </si>
  <si>
    <t>نکات کنترل عفونت را ( طبق دستورالعمل ) رعایت می کند.</t>
  </si>
  <si>
    <t>درخواست خرید وسایل، مواد یا تعمیر تجهیزات را بموقع انجام می دهد.</t>
  </si>
  <si>
    <t>حداقل ماهی یک بار از هر خانه بهداشت یا پایگاه بهداشتی بازدید می کند.</t>
  </si>
  <si>
    <t>چک لیست های نظارتی را به دقت تکمیل و در مرکز نگهداری می کند.</t>
  </si>
  <si>
    <t xml:space="preserve">بازدید از خانه بهداشت یا پایگاه بهداشتی همراه با دندانپزشک یا کاردان بهداشت دهان </t>
  </si>
  <si>
    <t>دندانپزشک یا کاردان مشکلات را در بازدیدها شناسایی می کند.</t>
  </si>
  <si>
    <t>دندانپزشک یا کاردان اقدام های لازم را بعد از هر بازدید انجام می دهد.</t>
  </si>
  <si>
    <t>دندانپزشک یا کاردان خلاصه گزارش بازدید را در دفتر بازدید ثبت می کند.</t>
  </si>
  <si>
    <t>دندانپزشک یا کاردان برگه های ارجاع را به خانه بهداشت یا پایگاه بهداشتی بر می گرداند.</t>
  </si>
  <si>
    <t>بهورز وظایف خود را بیان می دارد و به انها عمل می کند.</t>
  </si>
  <si>
    <t>بهورز به سوال های مربوط به بهداشت دهان ودندان به درستی جواب می دهد.</t>
  </si>
  <si>
    <t>فضای فیزیکی</t>
  </si>
  <si>
    <t xml:space="preserve">تجهیزات </t>
  </si>
  <si>
    <t xml:space="preserve">پزشک خانواده </t>
  </si>
  <si>
    <t xml:space="preserve">نیروی انسانی </t>
  </si>
  <si>
    <t>بهورزی</t>
  </si>
  <si>
    <t xml:space="preserve">رابطین </t>
  </si>
  <si>
    <t xml:space="preserve">جمع امتیاز کسب شده از کل فرآیندها در برنامه های مدیریت شبکه </t>
  </si>
  <si>
    <t xml:space="preserve">درصد امتیاز کسب شده از کل برنامه های مدیریت شبکه </t>
  </si>
  <si>
    <t>نام دانشگاه:              نام شهرستان:                  نام ناظر:               تاریخ بازدید:</t>
  </si>
  <si>
    <t>امتیازدربازدیددوم</t>
  </si>
  <si>
    <t>برنامه ریزی وجمع آوری اطلاعات</t>
  </si>
  <si>
    <t>شناسایی</t>
  </si>
  <si>
    <t>جمع امتیازفرآیندبرنامه ریزی وجمع آوری اطلاعات</t>
  </si>
  <si>
    <t>برنامه ریزی وآموزش</t>
  </si>
  <si>
    <t>برنامه ریزی آموزشی</t>
  </si>
  <si>
    <t>آیانیازسنجی آموزشی درواحدهای تحت پوشش انجام گرفته است؟</t>
  </si>
  <si>
    <t>آیابرنامه زمانبندی آموزشی وجوددارد؟</t>
  </si>
  <si>
    <t>مستندات</t>
  </si>
  <si>
    <t>آیاصورتجلسه آموزشی درمرکزموجودمی باشد؟</t>
  </si>
  <si>
    <t>جمع امتیاز فرآیندبرنامه ریزی وآموزش</t>
  </si>
  <si>
    <t>پایش ونظارت</t>
  </si>
  <si>
    <t>آماروشاخص</t>
  </si>
  <si>
    <t>آیاآماروعملکردسالیانه بصورت مقایسه ای تجزیه وتحلیل وآنالیزگشته است؟</t>
  </si>
  <si>
    <t>جمع امتیاز فرآیندگزارش دهی</t>
  </si>
  <si>
    <t>جمع امتیازکسب شده ازکل فرآیندهادربرنامه های بهداشت حرفه ای</t>
  </si>
  <si>
    <t>درصدامتیاز کسب شده ازکل فرآیندهادربرنامه های بهداشت حرفه ای</t>
  </si>
  <si>
    <t>آیا فرمهای آماری بطورصحیح وبه موقع تکمیل وارسال شده است؟</t>
  </si>
  <si>
    <t xml:space="preserve">چک لیست پایش برنامه بهداشت حرفه ای خانه بهداشت روستایی </t>
  </si>
  <si>
    <t>آیا کشاورزان منطقه شناسایی شده اند ؟</t>
  </si>
  <si>
    <t>آیا عوامل زیان آور محیط کار کشاورزان شناسایی گردیده است ؟</t>
  </si>
  <si>
    <t>آیا کشاورزان تحت پوشش دوره های آموزشی راگذرانده اند؟</t>
  </si>
  <si>
    <t>آیا جزوات آموزشی جهت گروه هدف در خانه بهداشت موجود است ؟</t>
  </si>
  <si>
    <t>آیا پسخوراندهای مرکز موردپیگیری قرارگرفته است؟</t>
  </si>
  <si>
    <t>چک لیست پایش برنامه های پیشگیری ومبارزه با بیماری های  غیرواگیردر خانه بهداشت</t>
  </si>
  <si>
    <t>تالاسمی</t>
  </si>
  <si>
    <t>حوادث</t>
  </si>
  <si>
    <t>دیابت</t>
  </si>
  <si>
    <t>قلب وعروق(فشارخون)</t>
  </si>
  <si>
    <t>ثبت سرطان</t>
  </si>
  <si>
    <t>فنیل کتونوری</t>
  </si>
  <si>
    <t>هایپوتیروئیدی نوزادی</t>
  </si>
  <si>
    <t>ثبت</t>
  </si>
  <si>
    <t>اطلاعات جمعیتی</t>
  </si>
  <si>
    <t>آیا  زیج حیاتی بطور صحیح تکمیل شده است ؟</t>
  </si>
  <si>
    <t xml:space="preserve"> آیا اطلاعات جمعیتی گروه هدف بیماریهای غیر واگیرمشخص شده است  </t>
  </si>
  <si>
    <t>عملکرد بهورز در ارائه خدمات( اسناد و مکتوبات)</t>
  </si>
  <si>
    <t>دفتر ثبت نام بیماران به درستی تکمیل می شود؟</t>
  </si>
  <si>
    <t>آیا فرم مراقبت با دفتر ثبت مراجعین مطابقت دارد ؟</t>
  </si>
  <si>
    <t>آیا فرم پیگیری بیماری های غیر واگیر موجود وبه درستی تکمیل می شود؟</t>
  </si>
  <si>
    <t>آیابهورزمراقبت  بیماری  های غیر واگیر را طبق دستوراالعمل کشوری (دیابت ؛ فشارخون؛ زوج ناقل تالاسمی وهایپوتیروئیدی)انجام داده است؟</t>
  </si>
  <si>
    <t>آیا لیست پیگیری بیماری های قابل مراقبت   بطور صحیح تکمیل میگردد؟</t>
  </si>
  <si>
    <t>آیااطلاعات بیماران غیر واگیر (هایپوتروئیدی ؛ تالاسمی ماژور ؛فنیل کتونوری؛ دیابت ؛فشارخون)درپرونده خانوار ثبت می گردد؟</t>
  </si>
  <si>
    <t>آیا بهورز بیماران راطبق دستورالعمل به پزشک مرکز ارجاع می دهد؟</t>
  </si>
  <si>
    <t>آیا نتایج آزمایشات لازم در زمان مقرر دریافت ودر پرونده خانوارثبت می گردد؟</t>
  </si>
  <si>
    <t xml:space="preserve">آیا آزمایشات مورد نیاز گروه  های هدف به موقع انجام شده است؟ </t>
  </si>
  <si>
    <t>آیا در صورت عدم انجام آزمایش گروه هدف ، پیگیری لازم توسط بهورز بوجود آمده است؟</t>
  </si>
  <si>
    <t>آیابهورزبرنامه های دوره ای غربالگری کشوری را طبق دستورالعمل درزمان مقررانجام داده است ؟(طبق مستندات.)</t>
  </si>
  <si>
    <t xml:space="preserve">آیا موارد نیازمند به ارجاع / ویزه توسط بهورز به موقع شناسایی شده است ؟ </t>
  </si>
  <si>
    <t xml:space="preserve">آیا موارد نیازمند به ارجاع ویزه  توسط بهورز به موقع پیگیری شده است ؟ </t>
  </si>
  <si>
    <t xml:space="preserve">آیا نتایج پسخوراند ارجاع در پرونده خانواررا پیگیری نموده است  ؟ </t>
  </si>
  <si>
    <t>جمع امتیاز کسب شده فرایند ثبت اطلاعات</t>
  </si>
  <si>
    <t>دستورالعمل‌ها و مواد آموزشی</t>
  </si>
  <si>
    <t>تجهيزات</t>
  </si>
  <si>
    <t>چک لیست پایش برنامه پیشگیری ومبارزه بابیماری های غیر واگیر در خانه بهداشت</t>
  </si>
  <si>
    <t>پایش 1</t>
  </si>
  <si>
    <t>پایش 2</t>
  </si>
  <si>
    <t>آگاهی ، عملکرد و رضایت جامعه</t>
  </si>
  <si>
    <t>آیا اطلاعات گروه هدف در خصوص برنامه مطلوب است؟</t>
  </si>
  <si>
    <t>آیا  افراد کلیدی جامعه با بهورزان در جهت دستیابی به اهداف بهداشتی مشارکت می کنند؟</t>
  </si>
  <si>
    <t>آیا بهورزان شعار انتخاب شده در هرسال جهت  مناسبتهای ویژه بهداشتی را به اطلاع مرد م می رسانند ؟</t>
  </si>
  <si>
    <t xml:space="preserve"> آگاهی ، مهارت و عملکرد بهورزان</t>
  </si>
  <si>
    <t>آیا بهورز زن از اطلاعات جمعیتی گروه های هدف برنامه های بیماری های غیرواگیر منطقه تحت پوشش اطلاع دارد؟</t>
  </si>
  <si>
    <t>آیا بهورز مرداز اطلاعات جمعیتی گروه های هدف برنامه های بیماری های غیرواگیر منطقه تحت پوشش اطلاع دارد؟</t>
  </si>
  <si>
    <t>آیا بهورزان از تاریخ و ایام مناسبتهای ویژه بهداشتی اطلاع دارند ؟</t>
  </si>
  <si>
    <t>آیا بهورزان از شعار انتخاب شده در هرسال جهت  مناسبتهای ویژه بهداشتی اطلاع دارند ؟</t>
  </si>
  <si>
    <t xml:space="preserve">آیا اجرای فعالیتهای مرتبط در مناسبتهای خاص توسط بهورز ان مطلوب است ؟ </t>
  </si>
  <si>
    <t>آیا  کارکنان از وضعیت  مشكلات و اولويتهای بهداشتی (تعداد و علت مرگها )در منطقه اطلاع دارند؟</t>
  </si>
  <si>
    <t>آیا  کارکنان از وضعیت  مشكلات و اولويتهای بهداشتی در منطقه اطلاع دارند؟</t>
  </si>
  <si>
    <t xml:space="preserve">آمار </t>
  </si>
  <si>
    <t>آیا گزارش عملکرد فعالیتها به صورت صحیح ارسال شده است ؟</t>
  </si>
  <si>
    <t>پوشش</t>
  </si>
  <si>
    <t>آیا پوشش مراقبت های بهداشتی در جمعیت هدف مطلوب است ؟</t>
  </si>
  <si>
    <t xml:space="preserve">آیا شاخص های بهداشتی منطقه در سطح مطلوبی قرار دارد ؟ </t>
  </si>
  <si>
    <t>چک لیست پایش برنامه پیشگیری ومبارزه بابیماری های غیر واگیردر خانه بهداشت</t>
  </si>
  <si>
    <t>قلب وعروق (فشارخون)</t>
  </si>
  <si>
    <t>آیا مراقبت وتنظیم خانواده زوجین ناقل تالاسمی به طورویژه بابرنامه های بهداشت خانواده هماهنگ شده است.؟</t>
  </si>
  <si>
    <t>آیا زمان آزمایشات ژنتیک مرحله اول ودوم تالاسمی برای زوجین ناقل مشخص شده است ؟</t>
  </si>
  <si>
    <t>آیا مراقبت بیماران تالاسمی ماژورهماهنگ با برنامه های بهداشت خانواده به طور ویژه انجام میگیرد؟</t>
  </si>
  <si>
    <t>آیا خانواده های بیماران فنیل کتونوری تحت مراقبت ویژه قرارگرفته اند؟</t>
  </si>
  <si>
    <t>آیا خانواده های بیماران فنیل کتونوری و تالاسمی به مراکزویژه مشاوره تالاسمی وفنیل کتونوری معرفی شده اند؟</t>
  </si>
  <si>
    <t>آیا مراقبت ویژه زنان باردارمبتلا به دیابت حاملگی بابرنامه های بهداشت خانواده هماهنگ شده است</t>
  </si>
  <si>
    <t>آیابهورزان بابرنامه مراقبت مبتلایان به دیابت نوع 1آشنایی دارندومطابق بابرنامه های بهداشت خانواده تحت مراقبت هستند؟</t>
  </si>
  <si>
    <t xml:space="preserve">  آیا بهورزان باعوارض دیابت وفشارخون آشنایی دارندوبه هنگام ارجاع می دهند؟ </t>
  </si>
  <si>
    <t>آیا بهورزان باعلائم  فنیل کتونوری آشنایی دارند وبه موقع ارجاع میدهند؟</t>
  </si>
  <si>
    <t>آیابهورزان باعلائم هایپوتیروئیدی آشنایی دارند وبه موقع ارجاع می دهند؟</t>
  </si>
  <si>
    <t xml:space="preserve">جمع امتیاز کسب شده از کل فرآیندها در برنامه های پیشگیری و مبارزه با بیماریهای یر واگیر </t>
  </si>
  <si>
    <t>درصد امتیاز کسب شده از کل برنامه ها</t>
  </si>
  <si>
    <t>آیا لیست پیگیری /  مراقبت ویژه گروههای هدف دارای شرایط در معرض خطر و پرخطر موجود است ؟</t>
  </si>
  <si>
    <t>آیا لیست پیگیری/ مراقبت ویژه گروههای هدف دارای شرایط در معرض خطر و پرخطر  بطور صحیح تکمیل میگردد؟</t>
  </si>
  <si>
    <t>حداکثر امتیاز</t>
  </si>
  <si>
    <t xml:space="preserve">ثبت </t>
  </si>
  <si>
    <t>آیا موجودی داروی ثبت شده در دفتر دارویی با موجودی قفسه دارویی مطابقت دارد.</t>
  </si>
  <si>
    <t>آیا دفتر دارویی بدون قلم خوردگی و براساس داروهای تحویلی در هر ماه تکمیل شده است.</t>
  </si>
  <si>
    <t>آیا بر روی قفسه دارویی برچسب تاریخ انقضاء زده شده است.</t>
  </si>
  <si>
    <t>آیا فرم ثبت تاریخ انقضائ موجود می باشد.</t>
  </si>
  <si>
    <t>عملکرد بهورز در ارائه خدمات ( اسناد و مکتوبات)</t>
  </si>
  <si>
    <t>آیا فرم ثبت تاریخ انقضاء به درستی تکمیل شده است.</t>
  </si>
  <si>
    <t>آیا فرم تبدیل ماه میلادی به بخش در خانه بهداشت وجود دارد.</t>
  </si>
  <si>
    <t>آیا اسناد پایش ستاد شهرستان و مرکز بهداشتی درمانی در خانه بهداشت وجود دارد.</t>
  </si>
  <si>
    <t>دستورالعمل ها و مواد آموزشی</t>
  </si>
  <si>
    <t>آیا دفتر بیماران در خانه بهداشت وجود دارد.</t>
  </si>
  <si>
    <t>آیا دفتر بیماران تکمیل شده و به روز می باشد.</t>
  </si>
  <si>
    <t>آیا مصرفی داروها به صورت روزانه از دفتر کسر می شود.</t>
  </si>
  <si>
    <t>آیا آخرین دارونامه ها در خانه بهداشت وجود دارد.</t>
  </si>
  <si>
    <t>آیا دستورالعمل ها به صورت منظم بایگانی شده است.</t>
  </si>
  <si>
    <t>آیا موجو.دی اقلام و داروهای بهداشتی مطابق با نیاز منطقه است.</t>
  </si>
  <si>
    <t>آیا درخواست داروهای درمانی ماهیانه و براساس تعدادموجودی مصرفی واقعی برای 2 ماه تکمیل شده است.</t>
  </si>
  <si>
    <t>آیا درخواست کنتراسپتیوها براساس تعداد افراد واجد الشرایط محاسبه می گردد.</t>
  </si>
  <si>
    <t>جمع امتیاز کسب شده</t>
  </si>
  <si>
    <t>آیا درخواست داروهای مانا براساس فرمول محاسبه می گردد</t>
  </si>
  <si>
    <t>آیا درخواست داروهای مکمل براساس جمعیت گروه هدف، موجودی، مصرفی و برای 2 ماه برآورد شده است</t>
  </si>
  <si>
    <t>آیا درخواست دارویی در 5 روز اول هر ماه صورت می گیرد.</t>
  </si>
  <si>
    <t>آیا لیست داروهای با تاریخ انقضای کمتر از 6 ماه به واحد دارویی شهرستان اعلام می گردد</t>
  </si>
  <si>
    <t xml:space="preserve">آگاهی، علمکرد و رضایت جامعه </t>
  </si>
  <si>
    <t>آیا چیدن دارو در قفسه دارویی و تحویل آن براساس تاریخ انقضائ می باشد</t>
  </si>
  <si>
    <t>آیا تجهیزات مربوط به پانسمان به طور کامل موجود می باشد.</t>
  </si>
  <si>
    <t>آیا تجهیزات مورد نیاز سالم می باشد</t>
  </si>
  <si>
    <t>آیا اطلاعات افر اد گروههای هدف در خصوص خدمت مورد نیاز مطلوب است</t>
  </si>
  <si>
    <t>آیا عملکرد افراد گروههای هدف در خصوص خدمت مورد نیاز مطلوب است</t>
  </si>
  <si>
    <t>آیا افراد گروه هدف از تناوب مراجعات به خانه بهداشت اطلاع دارند</t>
  </si>
  <si>
    <t>آیا بهورز از اطلاعات جمعیتی منطقه تحت پوشش اطلاع دارد</t>
  </si>
  <si>
    <t>آیا اطلاعات بهورز در خصوص دستورالعمل ها مطلوب است</t>
  </si>
  <si>
    <t>آیا بهورزان از تاریخ و ایام مناسب های ویژه بهداشتی اطلاع دارند.</t>
  </si>
  <si>
    <t>آیا بهورز نحوه تبدیل ماه میلادی به شمسی را میداند</t>
  </si>
  <si>
    <t>آیا داروی تاریخ گذشته یا تاریخ انقضاء را نزدیک ( کمتر از 6 ماه ) در مرکز وجود دارد؟</t>
  </si>
  <si>
    <t>آیا شرایط نگهداری داروها از نظر (دما، نور، تهویه ) مناسب است</t>
  </si>
  <si>
    <t>آیا وضعیت چیدمان و قفسه بندی مطلوب است</t>
  </si>
  <si>
    <t>آیا داروهای پیشگیری در شرایط مناسب نگهد اری می شوند( آمپول ها ایتاده، کاندوم ها دور از نور و حرارت)</t>
  </si>
  <si>
    <t>آیا در جهت رفع ایرادات پایش قبلی اقدامی صورت گرفته است</t>
  </si>
  <si>
    <t>آیا در پایان هر ماه موجودی قفسه ها و دفاتر تطبیق داده می شوند</t>
  </si>
  <si>
    <t>پایش</t>
  </si>
  <si>
    <t>مهارتهای زندگی و فرزندپروری</t>
  </si>
  <si>
    <t>پیشگیری از خودکشی</t>
  </si>
  <si>
    <t>جمع امتیاز کسب شده فرایند سازماندهی</t>
  </si>
  <si>
    <t>دستورالعمل ها</t>
  </si>
  <si>
    <t>جمع امتیاز کسب شده فرایند سایر فعالیت ها</t>
  </si>
  <si>
    <t xml:space="preserve">چک لیست پایش واحد دارویی از خانه بهداشت </t>
  </si>
  <si>
    <t xml:space="preserve">  نام دانشگاه:                          شهرستان :                  مرکز :                       خانه بهداشت:                   نام ناظر :                        تاریخ بازدید:</t>
  </si>
  <si>
    <t>آگاهی، علمکرد و مهارت بهورزان</t>
  </si>
  <si>
    <t>جمع امتیاز کسب شده فرایند آگاهی و عملکرد</t>
  </si>
  <si>
    <t>چک لیست پایش برنامه مدیریت شبکه  در خانه بهداشت</t>
  </si>
  <si>
    <t>آیا دفتر مراقبت بطور صحیح تکمیل / کد گذاری میگردد؟</t>
  </si>
  <si>
    <t xml:space="preserve">آیا موارد نیازمند به ارجاع /ویزه  توسط بهورز به موقع پیگیری شده است ؟ </t>
  </si>
  <si>
    <t>آیا تابلو راهنمای خانه بهداشت درمسیر اصلی روستا نصب شده است ؟</t>
  </si>
  <si>
    <t>آیا خانه بهداشت دارای تابلو مشخصه ونصب شده می باشد ؟</t>
  </si>
  <si>
    <t>آیا بهورزان درمحل کار خود از یونیفرم مربوطه استفاده می نمایند.</t>
  </si>
  <si>
    <t>آیا خانه بهداشت دارای کپسول آتش نشانی باتاریخ انقضاء می باشد ؟</t>
  </si>
  <si>
    <t>آیا خانه بهداشت از نورکافی برخوردار است ؟</t>
  </si>
  <si>
    <t>آیا شیشه های ساختمان سالم و توری نصب شده است ؟</t>
  </si>
  <si>
    <t>آیا خانه بهداشت دارای وسایل سرمایشی وگرمایشی مناسب می باشد؟</t>
  </si>
  <si>
    <t>آیا خانه بهداشت رنگ آمیزی شده است ؟</t>
  </si>
  <si>
    <t>آیا بهورز در نگهداری تجهیزات دقت کافی دارد؟</t>
  </si>
  <si>
    <t>آیا خانه بهداشت دارای باغچه یافضای سبز است ؟</t>
  </si>
  <si>
    <t>آیا موتور سیکلت وکلاه ایمنی دراختیار بهورز مرد می باشد؟</t>
  </si>
  <si>
    <t>آیا خانه بهداشت دارای فور میباشد واز آن به نحو مطلوب استفاده میشود .</t>
  </si>
  <si>
    <t>آیا درخانه بهداشت کیف و دفتر پیگیری موجود است و درهنگام پیگیری منازل از دفتر استفاده می شود.</t>
  </si>
  <si>
    <t>آیا درخانه بهداشت دستگاه فشار خون موجود و سالم است .</t>
  </si>
  <si>
    <t>آیا خانه بهداشت دارای صندلی ، میز وفایل  به تعداد کافی  میباشد.</t>
  </si>
  <si>
    <t>آیا درخانه بهداشت وسایل و تجهیزات چهت انجام تزریقات و پانسمان به مقدار مورد نیاز موجود است .وست پانسمان دارای نوار چسب  اطمینان میباشد؟</t>
  </si>
  <si>
    <t>آیا وزنه بزرگسال ، کودکان ، وزنه شورتی ، سیار و وزنه شاهد موجود و سالم است و به تعداد کافی موجود میباشد؟</t>
  </si>
  <si>
    <t>آیا درخانه بهداشت وسایل اورال تراپی موجود است ؟</t>
  </si>
  <si>
    <t xml:space="preserve">آیا خانه بهداشت  دارای یخچال و کلدباکس جهت نگهداری واکسن میباشد </t>
  </si>
  <si>
    <t xml:space="preserve">آیا درخانه بهداشت درجه حرارت یخچال موجود است؟ </t>
  </si>
  <si>
    <t>آیا بهورز نحوه رسم منحنی یخچال را می داند وبصورت روزانه رسم میکند؟</t>
  </si>
  <si>
    <t>آیا بهورز واکسن ها را درطبقات مورد نظر بر اساس دستو رالعمل قرار می دهد؟</t>
  </si>
  <si>
    <t>آیا درخانه بهداشت ترالی وست پانسمان  موجود است .</t>
  </si>
  <si>
    <t>آیا درخانه بهداشت تخت معاینه  موجود است و دارای روتختی و پاروان قابل شستشو میباشد؟</t>
  </si>
  <si>
    <t>آیا وضعیت دریافت و توزیع و مصرف داروها  براساس دستور العمل مناسب است؟</t>
  </si>
  <si>
    <t>آیا درخانه بهداشت اسپاکلوم  وسایل پاپ اسمیر  به تعداد مورد نیازموجود میباشد؟</t>
  </si>
  <si>
    <t>چک لیست پایش برنامه مدیریت شبکه در خانه بهداشت</t>
  </si>
  <si>
    <t>آیا بهورز زن از اطلاعات جمعیتی منطقه تحت پوشش اطلاع دارد؟</t>
  </si>
  <si>
    <t>آیا بهورز مرد از اطلاعات جمعیتی منطقه تحت پوشش اطلاع دارد؟</t>
  </si>
  <si>
    <t>آیا بهورز دردوره های بازآموزی شرکت نموده ووضعیت مطلوبی دارد؟</t>
  </si>
  <si>
    <t>آیا بهورز درجلسات حضور فعال دارد؟</t>
  </si>
  <si>
    <t>آیا درجلسه ماهیانه جهت رفع مشکلات  توسط بهورز راهکار مناسب پیشنهاد شده است  ؟</t>
  </si>
  <si>
    <t>آیا بهورز همکاری لازم را با اکیپ بازدید کننده دارد ؟</t>
  </si>
  <si>
    <t>آیا جهت حل مشکلات بهداشتی  جلسه شورای بهداشت تشکیل شده است ؟</t>
  </si>
  <si>
    <t xml:space="preserve">آیا بهورز صورت جلسه را به مرکز بهداشتی درمانی روستایی ارسال نموده است </t>
  </si>
  <si>
    <t>آیا بهورزمشکلات خانه  بهداشت رااولویت بندی کرده است ؟</t>
  </si>
  <si>
    <t>آیا بهورز مشکلات را پیگیری وتا حصول نتیجه اقدام میکند ؟</t>
  </si>
  <si>
    <t>آیا سیتم ارجاع رعایت میگردد؟</t>
  </si>
  <si>
    <t>آیا پس خوراند برگه ارجاع در خانه بهداشت موجود است ؟</t>
  </si>
  <si>
    <t>آیا خانه بهداشت دارای برنامه مدون جهت بازدید ازروستاهای قمر میباشد؟</t>
  </si>
  <si>
    <t>آیا خانه بهداشت دارای برنامه آموزشی و عملیاتی میباشد؟</t>
  </si>
  <si>
    <t>آیا  خانه بهداشت مشکلات پایش قبلی را رفع نموده است ؟</t>
  </si>
  <si>
    <t>آیا وضعیت نیروی انسانی خانه بهداشت به تعدادکافی وجود دارد؟</t>
  </si>
  <si>
    <t>آیا کروکی روستا ی اصلی و قمر موجود است ؟</t>
  </si>
  <si>
    <t>آیافرم مشخصات بهورزان موجود می باشد ؟</t>
  </si>
  <si>
    <t>آیا میزکار بهورز درمحل مناسب قرار دارد ونظافت و چیدمان آن مطلوب است ؟</t>
  </si>
  <si>
    <t>آیا خانه بهداشت دارای کامپیوتر می باشد ؟</t>
  </si>
  <si>
    <t>آیا خانه بهداشت به اینترنت دسترسی دارد؟</t>
  </si>
  <si>
    <t>آیا ترالی پانسمان با تمامی ملزومات آن وجود دارد؟</t>
  </si>
  <si>
    <t>آیا کمد دارویی وچیدمان آن بر اساس دارونامه صحیح است ؟</t>
  </si>
  <si>
    <t>آیا از دفاتر وبوکلت چارتها بدرستی نگهداری می شود؟</t>
  </si>
  <si>
    <t>آیا مستندات سنوات گذشته نظیر دفاتر وفرمها وزونکن ها  موجود میباشدوبه درستی نگهداری می شود؟</t>
  </si>
  <si>
    <t>آیا در و دیوار خانه بهداشت عاری از پوستر وفرمهایی که جزو استانداردها نیست می باشد؟</t>
  </si>
  <si>
    <t xml:space="preserve">آیا درصورت نبودن بهورزبر درب ورودی خط سیر بهورز مشخص  شده است ؟ </t>
  </si>
  <si>
    <t xml:space="preserve"> آیا کروکی منطقه تحت پوشش خانه بهداشت موجود است ؟</t>
  </si>
  <si>
    <t xml:space="preserve"> آیا سرشماری سالیانه انجام شده است ؟</t>
  </si>
  <si>
    <t xml:space="preserve"> آیا دستورالعملها وفرمهای مربوط به برنامه رابطان بهداشت روستایی درخانه بهداشت موجوداست ؟</t>
  </si>
  <si>
    <t xml:space="preserve"> آیا بهورزدرموردنحوه فعالیت برنامه داوطلبان سلامت آموزش لازم رادیده است </t>
  </si>
  <si>
    <t xml:space="preserve"> آیابهورزدرموردنحوه فعالیت برنامه داوطلبان سلامت اطلاعات دارد </t>
  </si>
  <si>
    <t xml:space="preserve"> آیا برنامه داوطلبان سلامت درخانه بهداشت  اجرا می شود</t>
  </si>
  <si>
    <t xml:space="preserve"> آیا بهورز درمورد جذب رابط روستایی فعالیت دارد</t>
  </si>
  <si>
    <t xml:space="preserve"> آیا جهت کلیه رابطان بهداشت پرونده تشکیل شده است ؟</t>
  </si>
  <si>
    <t xml:space="preserve"> آیا خانه بهداشت به تعداد مورد نیاز رابط بهداشتی دارد</t>
  </si>
  <si>
    <t>آیا مردم درمرتفع نمودن مشکلات بهداشتی روستامشارکت وهمکاری لازم رادارند</t>
  </si>
  <si>
    <t xml:space="preserve">آیاتعداد رابطین و پوشش خانوارهای دارای رابط نسبت به فصل قبل افزایش داشته است </t>
  </si>
  <si>
    <t>آیا درخانه بهداشت کلاسهای آموزشی رابطان بهداشت بطور منظم ( 15 روز یکبار) تشکیل می گردد</t>
  </si>
  <si>
    <t>آیا دفتر حضور و غیاب رابطان بهداشت درکلاس آموزشی موجود می باشد واسامی حاضرین درآن ثبت شده است ؟</t>
  </si>
  <si>
    <t>آیا بهورز به مشکلات بهداشتی که  از طرف رابطان بهداشتی گزارش می شود پیگیری ورسیدگی می نماید؟</t>
  </si>
  <si>
    <t>آیا انتخاب موضوع آموزشی برای تدریس درکلاس رابطان بهداشت براساس نیاز بهداشتی رابطین ومحله است ؟</t>
  </si>
  <si>
    <t>آیا بهورزاقدام به برگزاری برنامه های توانمندی سازی جهت رابطان نموده است ؟</t>
  </si>
  <si>
    <t>آیا آمارهای مربوط به برنامه داوطبان سلامت ماهانه به مرکز بهداشتی درمانی مربوطه ارسال میگردد؟ و یک نسخه از آن درخانه  بهداشت بایگانی می شود ؟</t>
  </si>
  <si>
    <t>آیا بهورز جهت انتقال پیامها به مردم برنامه ریزی و اقدام لازم بعمل آورده است ؟</t>
  </si>
  <si>
    <t>آیا بهورزاز نحوه انتقال پیام توسط رابطان به خانوارهای تحت پوشش ارزیابی بعمل آورده است ؟</t>
  </si>
  <si>
    <t>امتیاز</t>
  </si>
  <si>
    <t>امتیازدربازدیداول</t>
  </si>
  <si>
    <t>چک لیست پایش برنامه سلامت محیط در خانه بهداشت</t>
  </si>
  <si>
    <t xml:space="preserve">نام دانشگاه:                                                 نام شهرستان:                          </t>
  </si>
  <si>
    <t>نام مرکز بهداشتی درمانی:</t>
  </si>
  <si>
    <t>نام ناظر:</t>
  </si>
  <si>
    <t>تاریخ بازدید:</t>
  </si>
  <si>
    <t>فرایند</t>
  </si>
  <si>
    <t>ریز</t>
  </si>
  <si>
    <t>بهداشت مواد غذایی</t>
  </si>
  <si>
    <t>آب و فاضلاب</t>
  </si>
  <si>
    <t>بهسازی محیط</t>
  </si>
  <si>
    <t>کاهش خطر بلایا</t>
  </si>
  <si>
    <t>مدیریت پسماند</t>
  </si>
  <si>
    <t>بهداشت هوا</t>
  </si>
  <si>
    <t>آگاهی،عملکردو مهارت</t>
  </si>
  <si>
    <t>آیا بهورزان از اطلاعات جمعیتی منطقه تحت پوشش آگاهی دارند؟</t>
  </si>
  <si>
    <t>آیا کروکی موقعیت خانه بهداشت و روستاهای قمر تحت پوشش رسم گردیده است؟</t>
  </si>
  <si>
    <t>آیا بهورزان از مشکلات و اولویتهای بهداشتی منطقه تحت پوشش آگاهی دارند؟</t>
  </si>
  <si>
    <t>آیا اطلاعات بهورزان در زمینه دستورالعمل های بهداشت محیط مناسب است؟</t>
  </si>
  <si>
    <t>آیا کلاس آموزشی جهت گروههای هدف برگزار میگردد؟</t>
  </si>
  <si>
    <t>بهورزان ارتباط لازم را با مسئولین محلی(دهیار، اعضای شوراو... برقرار نموده اند؟</t>
  </si>
  <si>
    <t>آیا مسئولین محلی به بهورزان در جهت دستیابی به اهداف بهداشتی کمک می کنند؟</t>
  </si>
  <si>
    <t>آیا در جهت حل مشکلات روستا از جلب مشارکت مردم استفاده می گردد؟</t>
  </si>
  <si>
    <t>دستورالعمل،فرمها و تجهیزات</t>
  </si>
  <si>
    <t>آیا آخرین دستورالعمل ها در خانه بهداشت موجود و منظم بایگانی شده است؟</t>
  </si>
  <si>
    <t>آیا بلوک بهورزی در خانه بهداشت موجود است؟</t>
  </si>
  <si>
    <t>آیا کیت کلرسنج و یدسنج در خانه بهداشت موجود است؟</t>
  </si>
  <si>
    <t>آیا پرکلرین به اندازه نیاز وبا رعایت شرایط نگهداری اصولی وجود دارد؟</t>
  </si>
  <si>
    <t>آیا معرف کلرسنجی و ید سنجی در خانه بهداشت موجود است؟</t>
  </si>
  <si>
    <t>آیا کلیه فرمهای آماری در خانه بهداشت موجود است؟</t>
  </si>
  <si>
    <t>آیا تکمیل فرمهای آماری بر اساس دستورالعمل صورت گرفته است؟</t>
  </si>
  <si>
    <t>آیا دفتر فعالیتهای بهداشت محیط موجود و برابر دستورالعمل تکمیل گردیده است؟</t>
  </si>
  <si>
    <t>آیا مندرجات دفتر با صفحه آخر پوشه خانوار همخوانی دارد؟</t>
  </si>
  <si>
    <t>آیا نتایج بازدید از خانوار در فرم بهداشت محیط محل سکونت تبت گردیده است؟</t>
  </si>
  <si>
    <t>آیا جوابیه پسخوراند پایش به مرکز ارسال گردیده است؟</t>
  </si>
  <si>
    <t>فعالیتهای خاص</t>
  </si>
  <si>
    <t xml:space="preserve">آیاکلر سنجی آب آشامیدنی در روستاهای اصلی واقماری برابراستانداردانجام می پذیرد؟ </t>
  </si>
  <si>
    <t>آیاکلر سنجی از خانوارهای استفاده کننده از کلر مادر در روستاهای تحت پوشش انجام می شود؟</t>
  </si>
  <si>
    <t>آیا گزارش و یپگیری موارد صفر و خارج از محدوده کلر باقیمانده انجام شده است؟</t>
  </si>
  <si>
    <t>آیا شکستگی و سایر مشکلات انشعابات آب و فاضلاب پیگیری می شود؟</t>
  </si>
  <si>
    <t>آیا بهورزان در تعامل با آبدار بوده و از تاسیسات آبرسانی بازدید می کنند؟</t>
  </si>
  <si>
    <t>آیا نتایج آزمایشات میکروبی در پروند آب آشامیدنی موجود می باشد؟</t>
  </si>
  <si>
    <t>مشخصات و کروکی منابع،مخازن و تاسیسات آب در پرونده موجود است؟</t>
  </si>
  <si>
    <t>آیا فرم های آماری با دقت تکمیل ودر پرونده مربوطه بایگانی می گردد؟</t>
  </si>
  <si>
    <t xml:space="preserve">آیا بهورز موارد تست کلرسنجی را جهت ثبت در سامانه به مرکز ارسال می نماید </t>
  </si>
  <si>
    <t>آیا جهت مراکز تهیه و توزیع و اماکن عمومی موجود در روستاهای تحت پوشش پرونده تشکیل گردیده است؟</t>
  </si>
  <si>
    <t>آیا تعداد پرونده های موجود با آمار 110 روستایی مطابقت دارد؟</t>
  </si>
  <si>
    <t>آیا بازدیدهای بهورز و رده میانی از مراکز و اماکن  مطابق با دستورالعمل بوده و نتایج در کارت خلاصه اقدامات ثبت گردیده است؟</t>
  </si>
  <si>
    <t>آیا بهورز از شرایط ضبط و معدوم سازی مواد غذایی و شرح وظایف خود در این زمینه آگاهی لازم دارد؟</t>
  </si>
  <si>
    <t>آیا فواصل بازدید از اماکن و مراکز مناسب می باشد؟</t>
  </si>
  <si>
    <t>تشکیل پرونده جهت اماکن عمومی شامل مسجد ، روستا مهد ،آرایشگاه و مدرسه به همراه چک لیست های موجود صورت گرفته است؟</t>
  </si>
  <si>
    <t>آیا پرونده یدسنجی در خانه بهداشت موجود و فعالیتهای مربوط به سنجش نمک یددار خانوار و کنترل نمک عرضه شده توسط مراکز موجود در روستامطلوب       می باشد؟</t>
  </si>
  <si>
    <t xml:space="preserve">تشکیل پرونده بهسازی محیط برای هرروستا به تفکیک وتکمیل فرم های بهسازی محیط وثبت فعالیتها ی انجام شده </t>
  </si>
  <si>
    <t xml:space="preserve">شناسایی اعضا شورای بهداشت زنان ­ومردان  وتشکیل پرونده شورای بهداشت به صورت جداگانه برای کلیه روستاها ی تحت پوشش </t>
  </si>
  <si>
    <t>آیا در خصوص برنامه روستای سالم جهت روستاهای تحت پوشش خانه بهداشت  ­اقدامی صورت گرفته است ؟( جلب مشارکتهای مردمی وهمکاری دهیاران وشوراها ،تشویق مردم به اجرای برنامه )</t>
  </si>
  <si>
    <t>آیا پرونده ای جهت اجرای  برنامه روستای سالم در خانه بهداشت به همراه مکاتبات وصورت جلسات آن تشکیل شده است؟</t>
  </si>
  <si>
    <t>آیا بهورز در اجرای برنامه اتلاف سگهای ولگرد در سطح منطقه مشارکت ونظارت دارد ؟</t>
  </si>
  <si>
    <t>آیا برنامه مناسبی برای دفع پسماندهای عفونی در خانه بهداشت وجود دارد؟</t>
  </si>
  <si>
    <t>آیا بهورزان در خصوص پسماندهای عادی تولیدی در سطح روستا همکاری و تعامل لازم با دهیاری ها و شوراها دارند؟</t>
  </si>
  <si>
    <t>آیا بهورزان درخصوص دفع بهداشتی فضولات حیوانی همکاری و تعامل لازم با دهیاری و شورا دارند؟</t>
  </si>
  <si>
    <t>بهورز مخاطرات طبیعی منطقه را می شناسد ؟</t>
  </si>
  <si>
    <t>وضعیت اقدامات کاهش آسیب پذیری غیر سازه ای در خانه بهداشت چگونه است ؟</t>
  </si>
  <si>
    <t>اطلاع رسانی و آگاهی در زمینه سامانه فوریتهای سلامت محیط 1490انجام شده است؟</t>
  </si>
  <si>
    <t>آیا بهورزان در خصوص آلودگی هوا و منابع آلاینده محدوده تحت پوشش اطلاعات لازم را دارند؟</t>
  </si>
  <si>
    <t>آیا مستندات آموزشی برای اقشار آسیب پذیر جامعه در خصوص آلاینده های هوا ،راههای کاهش آلودگی هوا ونحوه مراقبت از خود وجود دارد؟</t>
  </si>
  <si>
    <t xml:space="preserve">آیا بهورزان از اثرات سوء سوخت های جامد فسیلی بر سلامت انسان آگاهی دارند؟ </t>
  </si>
  <si>
    <t>جمع امتیاز کسب شده از کل فرایندها در برنامه های سلامت محیط</t>
  </si>
  <si>
    <t>درصد امتیازهای کسب شده از کل برنامه های سلامت محیط</t>
  </si>
  <si>
    <t xml:space="preserve">عنوان </t>
  </si>
  <si>
    <t xml:space="preserve">                  چک لیست بهداشت روان خانه بهداشت                شهرستان:                                                          نام و نام خانوادگی کارشناس پایش کننده:                       نام و نام خانوادگی پایش شونده :   </t>
  </si>
  <si>
    <t>مورد انتظار</t>
  </si>
  <si>
    <t>پایش 1  تاریخ</t>
  </si>
  <si>
    <t>پایش 2    تاریخ</t>
  </si>
  <si>
    <t>پایش 3  تاریخ</t>
  </si>
  <si>
    <t>پایش 4  تاریخ</t>
  </si>
  <si>
    <t>توضیحات</t>
  </si>
  <si>
    <t xml:space="preserve">  /     / 1394</t>
  </si>
  <si>
    <t>آیا آخرین دستورالعمل های برنامه های بهداشت روان  (سلامت روان، پیشگیری از خودکشی، پیشگیری از سوءمصرف مواد و ...) در خانه بهداشت موجود است؟</t>
  </si>
  <si>
    <t xml:space="preserve">آیا منابع و مواد آموزشی مرتبط با برنامه ها ( کتاب، جزوه، پمفلت و ...) موجود است؟ </t>
  </si>
  <si>
    <t>آیا دستورالعمل ها و منابع به صورت منظم بایگانی شده است؟</t>
  </si>
  <si>
    <t>آیا فرم های آماری، دفاتر و ... در خانه بهداشت موجود است؟</t>
  </si>
  <si>
    <t>آیا فرم های آماری و گزارش دهی (سلامت روان، پیشگیری از خودکشی و ...) بدرستی تکمیل گردیده است؟</t>
  </si>
  <si>
    <t>آیا آمار برنامه ها به موقع تهیه و به مرکز بهداشت شهرستان ارسال گردیده است؟</t>
  </si>
  <si>
    <t>آیا تعداد جمعیت تحت پوشش برنامه ها مشخص شده است؟</t>
  </si>
  <si>
    <t>آیا کارشناسان ستاد شهرستان از خانه بهداشت پایش نموده و مستندات مربوطه موجود است؟</t>
  </si>
  <si>
    <t>آیا پایش از خانه های بهداشت توسط مسئول برنامه سلامت روان مرکز طبق برنامه انجام گردیده است؟</t>
  </si>
  <si>
    <t>آیا پایش بر اساس چک لیست انجام می گردد؟</t>
  </si>
  <si>
    <t>آیا مستندات پایش مسئول برنامه سلامت روان موجود است؟</t>
  </si>
  <si>
    <t>آیا پسخوراند پایش ها در خانه های بهداشت موجود است؟</t>
  </si>
  <si>
    <t>آیا مشکلات مشاهده شده در گزارش پایش قبلی پیگیری و رفع نقص گردیده است؟</t>
  </si>
  <si>
    <t>هماهنگی های اداری</t>
  </si>
  <si>
    <t>آیا پیگیری مکاتبات و نامه ها، به موقع و به درستی انجام گردیده است؟</t>
  </si>
  <si>
    <t>آیا بایگانی نامه ها، مکاتبات و دفاتر به درستی انجام شده است؟</t>
  </si>
  <si>
    <t>جمع امتیازات عمومی</t>
  </si>
  <si>
    <t>آموزشی</t>
  </si>
  <si>
    <t>آیا بهورزان آموزش های مرتبط با برنامه های بهداشت روان (پیشگیری از سوء مصرف مواد، مهارتهای زندگی، پیشگیری از خودکشی و ...) را گذرانده اند؟</t>
  </si>
  <si>
    <t>آیا اطلاعات علمی و اجرایی بهورزان  نسبت به برنامه ها مطلوب می باشد؟</t>
  </si>
  <si>
    <t>آیا برنامه آموزشی سالیانه و بر حسب مناسبتهای بهداشت روان در راستای کلیه برنامه ها (سلامت روان، پیشگیری از سوء مصرف مواد، مهارتهای زندگی و ...) تهیه و ثبت گردیده است؟</t>
  </si>
  <si>
    <t>جمع امتیازات آموزشی</t>
  </si>
  <si>
    <t>آیا موارد اقدام به خودکشی شناسایی گردیده و مستندات مربوطه موجود است؟</t>
  </si>
  <si>
    <t>آیا گزارش موارد مذکور به مرکز بهداشتی درمانی اعلام گردیده است؟</t>
  </si>
  <si>
    <t>آیا قدامات پزشکی ، ارجاع و پیگیری های موارد اقدام به خودکشی و مرگ ناشی از آن انجام گرفته و مستندات موجود است؟</t>
  </si>
  <si>
    <t>آیا جلسات آموزشی برای گروههای هدف (اعضای شورا، معلمین، والدین، دانش آموزان و ... ) برگزار گردیده است؟</t>
  </si>
  <si>
    <t>آیا مستندات جلسات آموزشی موجود است؟</t>
  </si>
  <si>
    <t>آیا گزارش جلسات آموزشی به مرکز بهداشتی درمانی ارسال گردیده است؟</t>
  </si>
  <si>
    <t>جمع امتیاز برنامه خودکشی</t>
  </si>
  <si>
    <t>پیشگیری از سوء مصرف مواد و الکل</t>
  </si>
  <si>
    <t>آیا جلسات آموزشی پیشگیری از سوء مصرف مواد     ( مواد مخدر، آمفتامینها، کاهش آسیب و ...) برای  گروههای هدف (اعضای شورا، معلمین، والدین، دانش آموزان و ... ) برگزار گردیده است؟</t>
  </si>
  <si>
    <t xml:space="preserve">آیا مستندات آموزشی پیشگیری از سوء مصرف مواد وآمفتامینها (صورتجلسات، عکس و ...) موجود است؟ </t>
  </si>
  <si>
    <t>جمع امتیاز برنامه پیشگیری از سوء مصرف مواد</t>
  </si>
  <si>
    <t>بهداشت روان</t>
  </si>
  <si>
    <t>آیا بیماریابی فعال بصورت سالیانه در خانه بهداشت انجام می گردد؟</t>
  </si>
  <si>
    <t>آیا مورد انتظار بیماریهای روانی بر حسب جمعیت تحت پوشش مرکز و به تفکیک نوع اختلال، برآورد شده است؟( روانی شدید 1.6، روانی خفیف 6.5، صرع 2.6، عقب ماندگی ذهنی 2.7، سایر موارد 0.66)</t>
  </si>
  <si>
    <t>آیا میزان بیماریابی بیماریهای روانی با میزان میانگین بیماریابی کشوری همخوانی دارد؟</t>
  </si>
  <si>
    <t>آیا پرونده بیماران روانی بدرستی تکمیل گردیده است؟</t>
  </si>
  <si>
    <t>آیا ویزیت و پیگیری بیماران روانی توسط پزشک مطابق با دستورالعمل های بهداشت روان انجام و ثبت گردیده است؟</t>
  </si>
  <si>
    <t>آیا پیگیری، مراقبت و ارجاع بیماران روانی توسط بهورزان بدرستی انجام و ثبت گردیده است؟</t>
  </si>
  <si>
    <t>آیا جلسات آموزشی بهداشت روان برای  گروههای هدف (اعضای شورا، معلمین، والدین، دانش آموزان و ... ) برگزار گردیده است؟</t>
  </si>
  <si>
    <t xml:space="preserve">آیا مستندات آموزشی بهداشت روان(صورتجلسات، عکس و ...) موجود است؟ </t>
  </si>
  <si>
    <t>جمع امتیاز برنامه بهداشت روان</t>
  </si>
  <si>
    <t>آیا جلسات آموزشی مهارتهای زندگی برای گروههای هدف (اعضای شورا، معلمین، والدین، دانش آموزان و ... ) برگزار گردیده است؟</t>
  </si>
  <si>
    <t>آیا جلسات آموزشی مهارتهای فرزندپروری برای گروههای هدف (اعضای شورا، معلمین، والدین، دانش آموزان و ... ) برگزار گردیده است؟</t>
  </si>
  <si>
    <t xml:space="preserve">آیا مستندات آموزشی مهارتهای زندگی و فرزندپروری (صورتجلسات، عکس و ...) موجود است؟ </t>
  </si>
  <si>
    <t>آیا گزارش جلسات به مرکز بهداشتی درمانی ارسال گردیده است؟</t>
  </si>
  <si>
    <t>جمع امتیاز برنامه مهارتهای زندگی و  فرزندپروی</t>
  </si>
  <si>
    <t>مداخلات روانی اجتماعی در بلایا</t>
  </si>
  <si>
    <t>آیا جلسات آموزشی مداخلات روانی اجتماعی برای گروههای هدف (اعضای شورا، معلمین، والدین، دانش آموزان و ... ) برگزار گردیده است؟</t>
  </si>
  <si>
    <t xml:space="preserve">آیا مستندات آموزشی مداخلات روانی اجتماعی (صورتجلسات، عکس و ...) موجود است؟ </t>
  </si>
  <si>
    <t>جمع امتیاز برنامه مداخلات روانی اجتماعی در بلایا</t>
  </si>
  <si>
    <t>جمع کل امتیازات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</si>
</sst>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"/>
    <numFmt numFmtId="165" formatCode="_-[$ريال-429]\ * #,##0.00_-;_-[$ريال-429]\ * #,##0.00\-;_-[$ريال-429]\ * &quot;-&quot;??_-;_-@_-"/>
    <numFmt numFmtId="166" formatCode="0;[Red]0"/>
    <numFmt numFmtId="167" formatCode="#,##0_ ;\-#,##0\ "/>
    <numFmt numFmtId="168" formatCode="0.0;[Red]0.0"/>
  </numFmts>
  <fonts count="45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9"/>
      <color theme="1"/>
      <name val="Arial"/>
      <family val="2"/>
    </font>
    <font>
      <sz val="8"/>
      <color theme="1"/>
      <name val="B Mitra"/>
    </font>
    <font>
      <b/>
      <sz val="14"/>
      <color theme="1"/>
      <name val="Arial"/>
      <family val="2"/>
      <scheme val="minor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  <charset val="178"/>
      <scheme val="minor"/>
    </font>
    <font>
      <sz val="16"/>
      <color rgb="FFFF0000"/>
      <name val="Arial"/>
      <family val="2"/>
      <charset val="178"/>
      <scheme val="minor"/>
    </font>
    <font>
      <b/>
      <sz val="18"/>
      <color theme="1"/>
      <name val="Arial"/>
      <family val="2"/>
      <charset val="178"/>
    </font>
    <font>
      <sz val="18"/>
      <color rgb="FFFF0000"/>
      <name val="Arial"/>
      <family val="2"/>
      <charset val="178"/>
      <scheme val="minor"/>
    </font>
    <font>
      <b/>
      <sz val="10"/>
      <color theme="5"/>
      <name val="Arial"/>
      <family val="2"/>
    </font>
    <font>
      <b/>
      <sz val="14"/>
      <color theme="1"/>
      <name val="B Koodak"/>
      <charset val="178"/>
    </font>
    <font>
      <sz val="11"/>
      <color theme="1"/>
      <name val="B Koodak"/>
      <charset val="178"/>
    </font>
    <font>
      <b/>
      <sz val="11"/>
      <color theme="1"/>
      <name val="B Koodak"/>
      <charset val="178"/>
    </font>
    <font>
      <b/>
      <sz val="9"/>
      <color theme="1"/>
      <name val="B Koodak"/>
      <charset val="178"/>
    </font>
    <font>
      <sz val="8"/>
      <color theme="1"/>
      <name val="B Koodak"/>
      <charset val="178"/>
    </font>
    <font>
      <sz val="16"/>
      <color theme="1"/>
      <name val="B Koodak"/>
      <charset val="178"/>
    </font>
    <font>
      <sz val="14"/>
      <color theme="1"/>
      <name val="B Koodak"/>
      <charset val="178"/>
    </font>
    <font>
      <sz val="12"/>
      <color theme="1"/>
      <name val="B Koodak"/>
      <charset val="178"/>
    </font>
    <font>
      <sz val="9"/>
      <color theme="1"/>
      <name val="B Koodak"/>
      <charset val="178"/>
    </font>
    <font>
      <b/>
      <sz val="8"/>
      <color theme="1"/>
      <name val="B Koodak"/>
      <charset val="178"/>
    </font>
    <font>
      <sz val="8"/>
      <color theme="1"/>
      <name val="B Mitra"/>
      <charset val="178"/>
    </font>
    <font>
      <sz val="8"/>
      <color theme="1"/>
      <name val="Arial"/>
      <family val="2"/>
    </font>
    <font>
      <b/>
      <sz val="9"/>
      <color theme="1"/>
      <name val="B Lotus"/>
    </font>
    <font>
      <b/>
      <sz val="9"/>
      <color theme="1"/>
      <name val="B Lotus"/>
      <charset val="178"/>
    </font>
    <font>
      <b/>
      <sz val="8"/>
      <color theme="1"/>
      <name val="B Lotus"/>
    </font>
    <font>
      <b/>
      <sz val="8"/>
      <color theme="1"/>
      <name val="Arial"/>
      <family val="2"/>
      <charset val="178"/>
      <scheme val="minor"/>
    </font>
    <font>
      <b/>
      <sz val="9"/>
      <color theme="1"/>
      <name val="Arial"/>
      <family val="2"/>
      <charset val="178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1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  <xf numFmtId="9" fontId="11" fillId="0" borderId="0" applyFont="0" applyFill="0" applyBorder="0" applyAlignment="0" applyProtection="0"/>
  </cellStyleXfs>
  <cellXfs count="912">
    <xf numFmtId="0" fontId="0" fillId="0" borderId="0" xfId="0"/>
    <xf numFmtId="0" fontId="0" fillId="0" borderId="0" xfId="0" applyBorder="1"/>
    <xf numFmtId="0" fontId="5" fillId="6" borderId="1" xfId="0" applyFont="1" applyFill="1" applyBorder="1" applyAlignment="1">
      <alignment horizontal="right" vertical="center" wrapText="1" readingOrder="2"/>
    </xf>
    <xf numFmtId="0" fontId="5" fillId="6" borderId="1" xfId="0" applyFont="1" applyFill="1" applyBorder="1" applyAlignment="1">
      <alignment horizontal="center" vertical="center" wrapText="1" readingOrder="2"/>
    </xf>
    <xf numFmtId="0" fontId="4" fillId="6" borderId="1" xfId="0" applyFont="1" applyFill="1" applyBorder="1" applyAlignment="1">
      <alignment horizontal="center" vertical="center" wrapText="1" readingOrder="2"/>
    </xf>
    <xf numFmtId="0" fontId="10" fillId="7" borderId="1" xfId="0" applyFont="1" applyFill="1" applyBorder="1" applyAlignment="1">
      <alignment horizontal="center" vertical="center"/>
    </xf>
    <xf numFmtId="164" fontId="10" fillId="5" borderId="1" xfId="0" applyNumberFormat="1" applyFont="1" applyFill="1" applyBorder="1" applyAlignment="1">
      <alignment horizontal="center" vertical="center"/>
    </xf>
    <xf numFmtId="165" fontId="5" fillId="3" borderId="12" xfId="1" applyNumberFormat="1" applyFont="1" applyFill="1" applyBorder="1" applyAlignment="1">
      <alignment horizontal="right" vertical="center" wrapText="1" readingOrder="1"/>
    </xf>
    <xf numFmtId="165" fontId="5" fillId="3" borderId="13" xfId="1" applyNumberFormat="1" applyFont="1" applyFill="1" applyBorder="1" applyAlignment="1">
      <alignment horizontal="right" vertical="center" wrapText="1" readingOrder="2"/>
    </xf>
    <xf numFmtId="165" fontId="5" fillId="3" borderId="12" xfId="1" applyNumberFormat="1" applyFont="1" applyFill="1" applyBorder="1" applyAlignment="1">
      <alignment horizontal="right" vertical="center" wrapText="1" readingOrder="2"/>
    </xf>
    <xf numFmtId="165" fontId="5" fillId="3" borderId="13" xfId="1" applyNumberFormat="1" applyFont="1" applyFill="1" applyBorder="1" applyAlignment="1">
      <alignment horizontal="right" vertical="center" wrapText="1" readingOrder="1"/>
    </xf>
    <xf numFmtId="165" fontId="5" fillId="3" borderId="15" xfId="1" applyNumberFormat="1" applyFont="1" applyFill="1" applyBorder="1" applyAlignment="1">
      <alignment horizontal="right" vertical="center" wrapText="1" readingOrder="2"/>
    </xf>
    <xf numFmtId="165" fontId="5" fillId="3" borderId="16" xfId="1" applyNumberFormat="1" applyFont="1" applyFill="1" applyBorder="1" applyAlignment="1">
      <alignment horizontal="right" vertical="center" wrapText="1" readingOrder="2"/>
    </xf>
    <xf numFmtId="165" fontId="5" fillId="3" borderId="14" xfId="1" applyNumberFormat="1" applyFont="1" applyFill="1" applyBorder="1" applyAlignment="1">
      <alignment horizontal="right" vertical="center" wrapText="1" readingOrder="2"/>
    </xf>
    <xf numFmtId="0" fontId="5" fillId="4" borderId="1" xfId="0" applyFont="1" applyFill="1" applyBorder="1" applyAlignment="1">
      <alignment horizontal="center" vertical="center" wrapText="1" readingOrder="2"/>
    </xf>
    <xf numFmtId="164" fontId="10" fillId="5" borderId="2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/>
    </xf>
    <xf numFmtId="165" fontId="4" fillId="0" borderId="20" xfId="1" applyNumberFormat="1" applyFont="1" applyBorder="1" applyAlignment="1">
      <alignment vertical="center" textRotation="90" wrapText="1" readingOrder="1"/>
    </xf>
    <xf numFmtId="165" fontId="4" fillId="4" borderId="18" xfId="1" applyNumberFormat="1" applyFont="1" applyFill="1" applyBorder="1" applyAlignment="1">
      <alignment horizontal="center" vertical="center" textRotation="90" wrapText="1" readingOrder="1"/>
    </xf>
    <xf numFmtId="165" fontId="6" fillId="4" borderId="1" xfId="1" applyNumberFormat="1" applyFont="1" applyFill="1" applyBorder="1" applyAlignment="1">
      <alignment horizontal="center" vertical="center" textRotation="90" wrapText="1" readingOrder="2"/>
    </xf>
    <xf numFmtId="0" fontId="5" fillId="3" borderId="0" xfId="0" applyFont="1" applyFill="1" applyBorder="1" applyAlignment="1">
      <alignment horizontal="right" vertical="center" wrapText="1" readingOrder="2"/>
    </xf>
    <xf numFmtId="165" fontId="4" fillId="3" borderId="0" xfId="1" applyNumberFormat="1" applyFont="1" applyFill="1" applyBorder="1" applyAlignment="1">
      <alignment horizontal="center" vertical="center" textRotation="90" wrapText="1" readingOrder="1"/>
    </xf>
    <xf numFmtId="165" fontId="6" fillId="3" borderId="0" xfId="1" applyNumberFormat="1" applyFont="1" applyFill="1" applyBorder="1" applyAlignment="1">
      <alignment horizontal="center" vertical="center" textRotation="90" wrapText="1" readingOrder="2"/>
    </xf>
    <xf numFmtId="0" fontId="5" fillId="3" borderId="0" xfId="0" applyFont="1" applyFill="1" applyBorder="1" applyAlignment="1">
      <alignment horizontal="center" vertical="center" wrapText="1" readingOrder="2"/>
    </xf>
    <xf numFmtId="0" fontId="4" fillId="3" borderId="0" xfId="0" applyFont="1" applyFill="1" applyBorder="1" applyAlignment="1">
      <alignment horizontal="center" vertical="center" wrapText="1" readingOrder="2"/>
    </xf>
    <xf numFmtId="165" fontId="4" fillId="4" borderId="1" xfId="1" applyNumberFormat="1" applyFont="1" applyFill="1" applyBorder="1" applyAlignment="1">
      <alignment horizontal="center" vertical="center" textRotation="90" wrapText="1" readingOrder="1"/>
    </xf>
    <xf numFmtId="165" fontId="12" fillId="3" borderId="12" xfId="1" applyNumberFormat="1" applyFont="1" applyFill="1" applyBorder="1" applyAlignment="1">
      <alignment horizontal="right" vertical="center" wrapText="1" readingOrder="2"/>
    </xf>
    <xf numFmtId="165" fontId="12" fillId="3" borderId="16" xfId="1" applyNumberFormat="1" applyFont="1" applyFill="1" applyBorder="1" applyAlignment="1">
      <alignment horizontal="right" vertical="center" wrapText="1" readingOrder="2"/>
    </xf>
    <xf numFmtId="0" fontId="0" fillId="0" borderId="27" xfId="0" applyBorder="1" applyAlignment="1">
      <alignment horizontal="center" vertical="center"/>
    </xf>
    <xf numFmtId="165" fontId="5" fillId="3" borderId="27" xfId="1" applyNumberFormat="1" applyFont="1" applyFill="1" applyBorder="1" applyAlignment="1">
      <alignment horizontal="right" vertical="center" wrapText="1" readingOrder="2"/>
    </xf>
    <xf numFmtId="165" fontId="5" fillId="3" borderId="27" xfId="1" applyNumberFormat="1" applyFont="1" applyFill="1" applyBorder="1" applyAlignment="1">
      <alignment horizontal="right" vertical="center" wrapText="1" readingOrder="1"/>
    </xf>
    <xf numFmtId="0" fontId="5" fillId="6" borderId="2" xfId="0" applyFont="1" applyFill="1" applyBorder="1" applyAlignment="1">
      <alignment horizontal="right" vertical="center" wrapText="1" readingOrder="2"/>
    </xf>
    <xf numFmtId="165" fontId="12" fillId="3" borderId="12" xfId="1" applyNumberFormat="1" applyFont="1" applyFill="1" applyBorder="1" applyAlignment="1">
      <alignment horizontal="right" vertical="center" wrapText="1" readingOrder="1"/>
    </xf>
    <xf numFmtId="165" fontId="12" fillId="3" borderId="13" xfId="1" applyNumberFormat="1" applyFont="1" applyFill="1" applyBorder="1" applyAlignment="1">
      <alignment horizontal="right" vertical="center" wrapText="1" readingOrder="1"/>
    </xf>
    <xf numFmtId="165" fontId="12" fillId="3" borderId="13" xfId="1" applyNumberFormat="1" applyFont="1" applyFill="1" applyBorder="1" applyAlignment="1">
      <alignment horizontal="right" vertical="center" wrapText="1" readingOrder="2"/>
    </xf>
    <xf numFmtId="165" fontId="4" fillId="4" borderId="17" xfId="1" applyNumberFormat="1" applyFont="1" applyFill="1" applyBorder="1" applyAlignment="1">
      <alignment horizontal="center" vertical="center" textRotation="90" wrapText="1" readingOrder="1"/>
    </xf>
    <xf numFmtId="165" fontId="6" fillId="4" borderId="2" xfId="1" applyNumberFormat="1" applyFont="1" applyFill="1" applyBorder="1" applyAlignment="1">
      <alignment horizontal="center" vertical="center" textRotation="90" wrapText="1" readingOrder="2"/>
    </xf>
    <xf numFmtId="0" fontId="6" fillId="3" borderId="11" xfId="0" applyFont="1" applyFill="1" applyBorder="1" applyAlignment="1">
      <alignment horizontal="center" vertical="center" textRotation="90" wrapText="1" readingOrder="2"/>
    </xf>
    <xf numFmtId="0" fontId="5" fillId="3" borderId="11" xfId="0" applyFont="1" applyFill="1" applyBorder="1" applyAlignment="1">
      <alignment horizontal="center" vertical="center" wrapText="1" readingOrder="2"/>
    </xf>
    <xf numFmtId="0" fontId="5" fillId="3" borderId="11" xfId="0" applyFont="1" applyFill="1" applyBorder="1" applyAlignment="1">
      <alignment horizontal="right" vertical="center" wrapText="1" readingOrder="2"/>
    </xf>
    <xf numFmtId="0" fontId="0" fillId="3" borderId="0" xfId="0" applyFill="1" applyBorder="1"/>
    <xf numFmtId="165" fontId="12" fillId="3" borderId="28" xfId="1" applyNumberFormat="1" applyFont="1" applyFill="1" applyBorder="1" applyAlignment="1">
      <alignment horizontal="right" vertical="center" wrapText="1" readingOrder="2"/>
    </xf>
    <xf numFmtId="165" fontId="12" fillId="3" borderId="28" xfId="1" applyNumberFormat="1" applyFont="1" applyFill="1" applyBorder="1" applyAlignment="1">
      <alignment horizontal="right" vertical="center" wrapText="1" readingOrder="1"/>
    </xf>
    <xf numFmtId="165" fontId="5" fillId="3" borderId="28" xfId="1" applyNumberFormat="1" applyFont="1" applyFill="1" applyBorder="1" applyAlignment="1">
      <alignment horizontal="right" vertical="center" wrapText="1" readingOrder="1"/>
    </xf>
    <xf numFmtId="0" fontId="5" fillId="4" borderId="8" xfId="0" applyFont="1" applyFill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3" fillId="0" borderId="9" xfId="0" applyFont="1" applyBorder="1" applyAlignment="1">
      <alignment horizontal="center" vertical="center" wrapText="1" readingOrder="2"/>
    </xf>
    <xf numFmtId="0" fontId="3" fillId="6" borderId="1" xfId="0" applyFont="1" applyFill="1" applyBorder="1" applyAlignment="1">
      <alignment horizontal="center" vertical="center" wrapText="1" readingOrder="2"/>
    </xf>
    <xf numFmtId="0" fontId="2" fillId="6" borderId="1" xfId="0" applyFont="1" applyFill="1" applyBorder="1" applyAlignment="1">
      <alignment horizontal="center" vertical="center" wrapText="1" readingOrder="2"/>
    </xf>
    <xf numFmtId="164" fontId="13" fillId="5" borderId="1" xfId="0" applyNumberFormat="1" applyFont="1" applyFill="1" applyBorder="1" applyAlignment="1">
      <alignment horizontal="center" vertical="center"/>
    </xf>
    <xf numFmtId="1" fontId="8" fillId="7" borderId="1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 readingOrder="2"/>
    </xf>
    <xf numFmtId="164" fontId="8" fillId="3" borderId="11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 readingOrder="2"/>
    </xf>
    <xf numFmtId="1" fontId="2" fillId="7" borderId="23" xfId="1" applyNumberFormat="1" applyFont="1" applyFill="1" applyBorder="1" applyAlignment="1">
      <alignment horizontal="center" vertical="center" wrapText="1" readingOrder="2"/>
    </xf>
    <xf numFmtId="1" fontId="2" fillId="7" borderId="26" xfId="1" applyNumberFormat="1" applyFont="1" applyFill="1" applyBorder="1" applyAlignment="1">
      <alignment horizontal="center" vertical="center" wrapText="1" readingOrder="1"/>
    </xf>
    <xf numFmtId="165" fontId="6" fillId="4" borderId="7" xfId="1" applyNumberFormat="1" applyFont="1" applyFill="1" applyBorder="1" applyAlignment="1">
      <alignment horizontal="center" vertical="center" textRotation="90" wrapText="1" readingOrder="2"/>
    </xf>
    <xf numFmtId="1" fontId="10" fillId="9" borderId="1" xfId="0" applyNumberFormat="1" applyFont="1" applyFill="1" applyBorder="1" applyAlignment="1">
      <alignment horizontal="center" vertical="center"/>
    </xf>
    <xf numFmtId="1" fontId="8" fillId="9" borderId="1" xfId="0" applyNumberFormat="1" applyFont="1" applyFill="1" applyBorder="1" applyAlignment="1">
      <alignment horizontal="center" vertical="center"/>
    </xf>
    <xf numFmtId="1" fontId="13" fillId="9" borderId="1" xfId="0" applyNumberFormat="1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 textRotation="90" wrapText="1" readingOrder="2"/>
    </xf>
    <xf numFmtId="0" fontId="6" fillId="4" borderId="9" xfId="0" applyFont="1" applyFill="1" applyBorder="1" applyAlignment="1">
      <alignment horizontal="center" vertical="center" textRotation="90" wrapText="1" readingOrder="2"/>
    </xf>
    <xf numFmtId="0" fontId="5" fillId="6" borderId="9" xfId="0" applyFont="1" applyFill="1" applyBorder="1" applyAlignment="1">
      <alignment horizontal="center" vertical="center" wrapText="1" readingOrder="2"/>
    </xf>
    <xf numFmtId="165" fontId="4" fillId="4" borderId="27" xfId="1" applyNumberFormat="1" applyFont="1" applyFill="1" applyBorder="1" applyAlignment="1">
      <alignment horizontal="center" vertical="center" textRotation="90" wrapText="1" readingOrder="1"/>
    </xf>
    <xf numFmtId="165" fontId="6" fillId="4" borderId="27" xfId="1" applyNumberFormat="1" applyFont="1" applyFill="1" applyBorder="1" applyAlignment="1">
      <alignment horizontal="center" vertical="center" textRotation="90" wrapText="1" readingOrder="2"/>
    </xf>
    <xf numFmtId="165" fontId="2" fillId="0" borderId="27" xfId="1" applyNumberFormat="1" applyFont="1" applyBorder="1" applyAlignment="1">
      <alignment horizontal="center" vertical="center" wrapText="1" readingOrder="1"/>
    </xf>
    <xf numFmtId="1" fontId="0" fillId="0" borderId="27" xfId="0" applyNumberFormat="1" applyBorder="1" applyAlignment="1">
      <alignment horizontal="center" vertical="center"/>
    </xf>
    <xf numFmtId="0" fontId="13" fillId="0" borderId="28" xfId="0" applyFont="1" applyBorder="1" applyAlignment="1">
      <alignment wrapText="1"/>
    </xf>
    <xf numFmtId="165" fontId="5" fillId="3" borderId="16" xfId="1" applyNumberFormat="1" applyFont="1" applyFill="1" applyBorder="1" applyAlignment="1">
      <alignment horizontal="right" vertical="center" wrapText="1" readingOrder="1"/>
    </xf>
    <xf numFmtId="165" fontId="12" fillId="3" borderId="30" xfId="1" applyNumberFormat="1" applyFont="1" applyFill="1" applyBorder="1" applyAlignment="1">
      <alignment horizontal="right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38" xfId="0" applyFont="1" applyFill="1" applyBorder="1" applyAlignment="1">
      <alignment horizontal="center" vertical="center" wrapText="1" readingOrder="2"/>
    </xf>
    <xf numFmtId="165" fontId="12" fillId="3" borderId="43" xfId="1" applyNumberFormat="1" applyFont="1" applyFill="1" applyBorder="1" applyAlignment="1">
      <alignment horizontal="right" vertical="center" wrapText="1" readingOrder="2"/>
    </xf>
    <xf numFmtId="165" fontId="12" fillId="3" borderId="36" xfId="1" applyNumberFormat="1" applyFont="1" applyFill="1" applyBorder="1" applyAlignment="1">
      <alignment horizontal="right" vertical="center" wrapText="1" readingOrder="2"/>
    </xf>
    <xf numFmtId="165" fontId="12" fillId="3" borderId="44" xfId="1" applyNumberFormat="1" applyFont="1" applyFill="1" applyBorder="1" applyAlignment="1">
      <alignment horizontal="right" vertical="center" wrapText="1" readingOrder="2"/>
    </xf>
    <xf numFmtId="165" fontId="5" fillId="3" borderId="30" xfId="1" applyNumberFormat="1" applyFont="1" applyFill="1" applyBorder="1" applyAlignment="1">
      <alignment horizontal="right" vertical="center" wrapText="1" readingOrder="2"/>
    </xf>
    <xf numFmtId="165" fontId="5" fillId="3" borderId="30" xfId="1" applyNumberFormat="1" applyFont="1" applyFill="1" applyBorder="1" applyAlignment="1">
      <alignment horizontal="right" vertical="center" wrapText="1" readingOrder="1"/>
    </xf>
    <xf numFmtId="165" fontId="5" fillId="3" borderId="47" xfId="1" applyNumberFormat="1" applyFont="1" applyFill="1" applyBorder="1" applyAlignment="1">
      <alignment horizontal="right" vertical="center" wrapText="1" readingOrder="2"/>
    </xf>
    <xf numFmtId="165" fontId="5" fillId="3" borderId="48" xfId="1" applyNumberFormat="1" applyFont="1" applyFill="1" applyBorder="1" applyAlignment="1">
      <alignment horizontal="right" vertical="center" wrapText="1" readingOrder="1"/>
    </xf>
    <xf numFmtId="0" fontId="5" fillId="2" borderId="46" xfId="0" applyFont="1" applyFill="1" applyBorder="1" applyAlignment="1">
      <alignment horizontal="center" vertical="center" wrapText="1" readingOrder="2"/>
    </xf>
    <xf numFmtId="0" fontId="5" fillId="4" borderId="10" xfId="0" applyFont="1" applyFill="1" applyBorder="1" applyAlignment="1">
      <alignment horizontal="center" vertical="center" wrapText="1" readingOrder="2"/>
    </xf>
    <xf numFmtId="0" fontId="3" fillId="6" borderId="2" xfId="0" applyFont="1" applyFill="1" applyBorder="1" applyAlignment="1">
      <alignment horizontal="center" vertical="center" wrapText="1" readingOrder="2"/>
    </xf>
    <xf numFmtId="0" fontId="10" fillId="9" borderId="2" xfId="0" applyFont="1" applyFill="1" applyBorder="1" applyAlignment="1">
      <alignment horizontal="center" vertical="center"/>
    </xf>
    <xf numFmtId="165" fontId="12" fillId="3" borderId="35" xfId="1" applyNumberFormat="1" applyFont="1" applyFill="1" applyBorder="1" applyAlignment="1">
      <alignment horizontal="right" vertical="center" wrapText="1" readingOrder="2"/>
    </xf>
    <xf numFmtId="0" fontId="3" fillId="0" borderId="51" xfId="0" applyFont="1" applyBorder="1" applyAlignment="1">
      <alignment horizontal="center" vertical="center" wrapText="1" readingOrder="2"/>
    </xf>
    <xf numFmtId="164" fontId="13" fillId="5" borderId="51" xfId="0" applyNumberFormat="1" applyFont="1" applyFill="1" applyBorder="1" applyAlignment="1">
      <alignment horizontal="center" vertical="center"/>
    </xf>
    <xf numFmtId="164" fontId="13" fillId="5" borderId="52" xfId="0" applyNumberFormat="1" applyFont="1" applyFill="1" applyBorder="1" applyAlignment="1">
      <alignment horizontal="center" vertical="center"/>
    </xf>
    <xf numFmtId="164" fontId="13" fillId="5" borderId="53" xfId="0" applyNumberFormat="1" applyFont="1" applyFill="1" applyBorder="1" applyAlignment="1">
      <alignment horizontal="center" vertical="center"/>
    </xf>
    <xf numFmtId="165" fontId="4" fillId="4" borderId="55" xfId="1" applyNumberFormat="1" applyFont="1" applyFill="1" applyBorder="1" applyAlignment="1">
      <alignment horizontal="center" vertical="center" textRotation="90" wrapText="1" readingOrder="1"/>
    </xf>
    <xf numFmtId="0" fontId="10" fillId="9" borderId="53" xfId="0" applyFont="1" applyFill="1" applyBorder="1" applyAlignment="1">
      <alignment horizontal="center" vertical="center"/>
    </xf>
    <xf numFmtId="1" fontId="8" fillId="9" borderId="53" xfId="0" applyNumberFormat="1" applyFont="1" applyFill="1" applyBorder="1" applyAlignment="1">
      <alignment horizontal="center" vertical="center"/>
    </xf>
    <xf numFmtId="164" fontId="10" fillId="5" borderId="53" xfId="0" applyNumberFormat="1" applyFont="1" applyFill="1" applyBorder="1" applyAlignment="1">
      <alignment horizontal="center" vertical="center"/>
    </xf>
    <xf numFmtId="0" fontId="4" fillId="0" borderId="56" xfId="0" applyFont="1" applyBorder="1" applyAlignment="1">
      <alignment vertical="center" textRotation="90" wrapText="1" readingOrder="2"/>
    </xf>
    <xf numFmtId="0" fontId="10" fillId="7" borderId="53" xfId="0" applyFont="1" applyFill="1" applyBorder="1" applyAlignment="1">
      <alignment horizontal="center" vertical="center"/>
    </xf>
    <xf numFmtId="1" fontId="8" fillId="7" borderId="53" xfId="0" applyNumberFormat="1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 textRotation="90" wrapText="1" readingOrder="2"/>
    </xf>
    <xf numFmtId="164" fontId="8" fillId="3" borderId="58" xfId="0" applyNumberFormat="1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vertical="center" wrapText="1" readingOrder="1"/>
    </xf>
    <xf numFmtId="0" fontId="3" fillId="4" borderId="61" xfId="0" applyFont="1" applyFill="1" applyBorder="1" applyAlignment="1">
      <alignment vertical="center" wrapText="1" readingOrder="1"/>
    </xf>
    <xf numFmtId="0" fontId="5" fillId="4" borderId="53" xfId="0" applyFont="1" applyFill="1" applyBorder="1" applyAlignment="1">
      <alignment horizontal="center" vertical="center" wrapText="1" readingOrder="2"/>
    </xf>
    <xf numFmtId="164" fontId="10" fillId="5" borderId="41" xfId="0" applyNumberFormat="1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 wrapText="1" readingOrder="2"/>
    </xf>
    <xf numFmtId="0" fontId="3" fillId="0" borderId="62" xfId="0" applyFont="1" applyBorder="1" applyAlignment="1">
      <alignment horizontal="center" vertical="center" wrapText="1" readingOrder="2"/>
    </xf>
    <xf numFmtId="164" fontId="10" fillId="5" borderId="63" xfId="0" applyNumberFormat="1" applyFont="1" applyFill="1" applyBorder="1" applyAlignment="1">
      <alignment horizontal="center" vertical="center"/>
    </xf>
    <xf numFmtId="164" fontId="10" fillId="5" borderId="24" xfId="0" applyNumberFormat="1" applyFont="1" applyFill="1" applyBorder="1" applyAlignment="1">
      <alignment horizontal="center" vertical="center"/>
    </xf>
    <xf numFmtId="165" fontId="5" fillId="3" borderId="26" xfId="1" applyNumberFormat="1" applyFont="1" applyFill="1" applyBorder="1" applyAlignment="1">
      <alignment horizontal="right" vertical="center" wrapText="1" readingOrder="2"/>
    </xf>
    <xf numFmtId="0" fontId="5" fillId="6" borderId="9" xfId="0" applyFont="1" applyFill="1" applyBorder="1" applyAlignment="1">
      <alignment horizontal="right" vertical="center" wrapText="1" readingOrder="2"/>
    </xf>
    <xf numFmtId="165" fontId="5" fillId="3" borderId="64" xfId="1" applyNumberFormat="1" applyFont="1" applyFill="1" applyBorder="1" applyAlignment="1">
      <alignment horizontal="right" vertical="center" wrapText="1" readingOrder="2"/>
    </xf>
    <xf numFmtId="165" fontId="5" fillId="3" borderId="0" xfId="1" applyNumberFormat="1" applyFont="1" applyFill="1" applyBorder="1" applyAlignment="1">
      <alignment horizontal="right" vertical="center" wrapText="1" readingOrder="1"/>
    </xf>
    <xf numFmtId="43" fontId="5" fillId="3" borderId="30" xfId="2" applyFont="1" applyFill="1" applyBorder="1" applyAlignment="1">
      <alignment horizontal="right" vertical="center" wrapText="1" readingOrder="2"/>
    </xf>
    <xf numFmtId="0" fontId="5" fillId="6" borderId="19" xfId="0" applyFont="1" applyFill="1" applyBorder="1" applyAlignment="1">
      <alignment horizontal="right" vertical="center" wrapText="1" readingOrder="2"/>
    </xf>
    <xf numFmtId="0" fontId="5" fillId="6" borderId="52" xfId="0" applyFont="1" applyFill="1" applyBorder="1" applyAlignment="1">
      <alignment horizontal="center" vertical="center" wrapText="1" readingOrder="2"/>
    </xf>
    <xf numFmtId="0" fontId="5" fillId="6" borderId="53" xfId="0" applyFont="1" applyFill="1" applyBorder="1" applyAlignment="1">
      <alignment horizontal="center" vertical="center" wrapText="1" readingOrder="2"/>
    </xf>
    <xf numFmtId="0" fontId="6" fillId="4" borderId="28" xfId="0" applyFont="1" applyFill="1" applyBorder="1" applyAlignment="1">
      <alignment horizontal="center" vertical="center" textRotation="90" wrapText="1" readingOrder="2"/>
    </xf>
    <xf numFmtId="0" fontId="5" fillId="4" borderId="42" xfId="0" applyFont="1" applyFill="1" applyBorder="1" applyAlignment="1">
      <alignment horizontal="center" vertical="center" wrapText="1" readingOrder="2"/>
    </xf>
    <xf numFmtId="0" fontId="5" fillId="4" borderId="67" xfId="0" applyFont="1" applyFill="1" applyBorder="1" applyAlignment="1">
      <alignment horizontal="center" vertical="center" wrapText="1" readingOrder="2"/>
    </xf>
    <xf numFmtId="0" fontId="6" fillId="4" borderId="65" xfId="0" applyFont="1" applyFill="1" applyBorder="1" applyAlignment="1">
      <alignment horizontal="center" vertical="center" textRotation="90" wrapText="1" readingOrder="2"/>
    </xf>
    <xf numFmtId="165" fontId="5" fillId="3" borderId="25" xfId="1" applyNumberFormat="1" applyFont="1" applyFill="1" applyBorder="1" applyAlignment="1">
      <alignment horizontal="right" vertical="center" wrapText="1" readingOrder="1"/>
    </xf>
    <xf numFmtId="165" fontId="5" fillId="3" borderId="22" xfId="1" applyNumberFormat="1" applyFont="1" applyFill="1" applyBorder="1" applyAlignment="1">
      <alignment horizontal="right" vertical="center" wrapText="1" readingOrder="2"/>
    </xf>
    <xf numFmtId="0" fontId="5" fillId="4" borderId="7" xfId="0" applyFont="1" applyFill="1" applyBorder="1" applyAlignment="1">
      <alignment horizontal="center" vertical="center" wrapText="1" readingOrder="2"/>
    </xf>
    <xf numFmtId="165" fontId="6" fillId="4" borderId="33" xfId="1" applyNumberFormat="1" applyFont="1" applyFill="1" applyBorder="1" applyAlignment="1">
      <alignment horizontal="center" vertical="center" textRotation="90" wrapText="1" readingOrder="2"/>
    </xf>
    <xf numFmtId="166" fontId="6" fillId="8" borderId="23" xfId="1" applyNumberFormat="1" applyFont="1" applyFill="1" applyBorder="1" applyAlignment="1">
      <alignment horizontal="center" vertical="center" wrapText="1" readingOrder="2"/>
    </xf>
    <xf numFmtId="0" fontId="6" fillId="8" borderId="26" xfId="1" applyNumberFormat="1" applyFont="1" applyFill="1" applyBorder="1" applyAlignment="1">
      <alignment horizontal="center" vertical="center" wrapText="1" readingOrder="2"/>
    </xf>
    <xf numFmtId="0" fontId="5" fillId="3" borderId="34" xfId="1" applyNumberFormat="1" applyFont="1" applyFill="1" applyBorder="1" applyAlignment="1">
      <alignment horizontal="right" vertical="center" wrapText="1" readingOrder="2"/>
    </xf>
    <xf numFmtId="0" fontId="5" fillId="2" borderId="22" xfId="1" applyNumberFormat="1" applyFont="1" applyFill="1" applyBorder="1" applyAlignment="1">
      <alignment horizontal="right" vertical="center" wrapText="1" readingOrder="2"/>
    </xf>
    <xf numFmtId="0" fontId="5" fillId="2" borderId="34" xfId="1" applyNumberFormat="1" applyFont="1" applyFill="1" applyBorder="1" applyAlignment="1">
      <alignment horizontal="right" vertical="center" wrapText="1" readingOrder="2"/>
    </xf>
    <xf numFmtId="0" fontId="5" fillId="3" borderId="27" xfId="1" applyNumberFormat="1" applyFont="1" applyFill="1" applyBorder="1" applyAlignment="1">
      <alignment horizontal="right" vertical="center" wrapText="1" readingOrder="2"/>
    </xf>
    <xf numFmtId="0" fontId="6" fillId="3" borderId="0" xfId="1" applyNumberFormat="1" applyFont="1" applyFill="1" applyBorder="1" applyAlignment="1">
      <alignment horizontal="center" vertical="center" textRotation="90" wrapText="1" readingOrder="2"/>
    </xf>
    <xf numFmtId="0" fontId="4" fillId="3" borderId="0" xfId="1" applyNumberFormat="1" applyFont="1" applyFill="1" applyBorder="1" applyAlignment="1">
      <alignment horizontal="center" vertical="center" wrapText="1" readingOrder="1"/>
    </xf>
    <xf numFmtId="165" fontId="5" fillId="3" borderId="36" xfId="1" applyNumberFormat="1" applyFont="1" applyFill="1" applyBorder="1" applyAlignment="1">
      <alignment horizontal="right" vertical="center" wrapText="1" readingOrder="1"/>
    </xf>
    <xf numFmtId="0" fontId="21" fillId="3" borderId="0" xfId="1" applyNumberFormat="1" applyFont="1" applyFill="1" applyBorder="1" applyAlignment="1">
      <alignment horizontal="center" wrapText="1" readingOrder="1"/>
    </xf>
    <xf numFmtId="0" fontId="5" fillId="3" borderId="0" xfId="1" applyNumberFormat="1" applyFont="1" applyFill="1" applyBorder="1" applyAlignment="1">
      <alignment horizontal="center" vertical="center" wrapText="1" readingOrder="2"/>
    </xf>
    <xf numFmtId="0" fontId="0" fillId="5" borderId="0" xfId="0" applyFill="1"/>
    <xf numFmtId="165" fontId="18" fillId="13" borderId="14" xfId="0" applyNumberFormat="1" applyFont="1" applyFill="1" applyBorder="1" applyAlignment="1">
      <alignment horizontal="center" vertical="center" wrapText="1" readingOrder="2"/>
    </xf>
    <xf numFmtId="0" fontId="2" fillId="4" borderId="14" xfId="0" applyFont="1" applyFill="1" applyBorder="1" applyAlignment="1">
      <alignment horizontal="center" vertical="center" wrapText="1" readingOrder="2"/>
    </xf>
    <xf numFmtId="0" fontId="2" fillId="5" borderId="14" xfId="0" applyFont="1" applyFill="1" applyBorder="1" applyAlignment="1">
      <alignment horizontal="right" vertical="center" wrapText="1" readingOrder="2"/>
    </xf>
    <xf numFmtId="0" fontId="6" fillId="4" borderId="27" xfId="0" applyFont="1" applyFill="1" applyBorder="1" applyAlignment="1">
      <alignment horizontal="center" vertical="center" textRotation="90" wrapText="1" readingOrder="2"/>
    </xf>
    <xf numFmtId="0" fontId="2" fillId="5" borderId="14" xfId="0" applyFont="1" applyFill="1" applyBorder="1" applyAlignment="1">
      <alignment horizontal="center" vertical="center" wrapText="1" readingOrder="2"/>
    </xf>
    <xf numFmtId="0" fontId="5" fillId="4" borderId="7" xfId="0" applyFont="1" applyFill="1" applyBorder="1" applyAlignment="1">
      <alignment horizontal="center" vertical="center" wrapText="1" readingOrder="2"/>
    </xf>
    <xf numFmtId="0" fontId="4" fillId="3" borderId="14" xfId="0" applyFont="1" applyFill="1" applyBorder="1" applyAlignment="1">
      <alignment horizontal="center" vertical="center" textRotation="90" wrapText="1" readingOrder="2"/>
    </xf>
    <xf numFmtId="0" fontId="2" fillId="3" borderId="71" xfId="0" applyFont="1" applyFill="1" applyBorder="1" applyAlignment="1">
      <alignment horizontal="center" vertical="center" wrapText="1" readingOrder="2"/>
    </xf>
    <xf numFmtId="0" fontId="5" fillId="3" borderId="71" xfId="0" applyFont="1" applyFill="1" applyBorder="1" applyAlignment="1">
      <alignment horizontal="center" vertical="center" wrapText="1" readingOrder="2"/>
    </xf>
    <xf numFmtId="0" fontId="6" fillId="4" borderId="14" xfId="0" applyFont="1" applyFill="1" applyBorder="1" applyAlignment="1">
      <alignment horizontal="center" vertical="center" textRotation="90" wrapText="1" readingOrder="2"/>
    </xf>
    <xf numFmtId="0" fontId="4" fillId="8" borderId="23" xfId="1" applyNumberFormat="1" applyFont="1" applyFill="1" applyBorder="1" applyAlignment="1">
      <alignment horizontal="center" vertical="center" wrapText="1" readingOrder="2"/>
    </xf>
    <xf numFmtId="0" fontId="4" fillId="8" borderId="26" xfId="1" applyNumberFormat="1" applyFont="1" applyFill="1" applyBorder="1" applyAlignment="1">
      <alignment horizontal="center" vertical="center" wrapText="1" readingOrder="2"/>
    </xf>
    <xf numFmtId="0" fontId="22" fillId="14" borderId="34" xfId="0" applyFont="1" applyFill="1" applyBorder="1" applyAlignment="1">
      <alignment horizontal="right" vertical="center" wrapText="1" readingOrder="2"/>
    </xf>
    <xf numFmtId="0" fontId="2" fillId="13" borderId="26" xfId="1" applyNumberFormat="1" applyFont="1" applyFill="1" applyBorder="1" applyAlignment="1">
      <alignment horizontal="center" vertical="center" wrapText="1" readingOrder="2"/>
    </xf>
    <xf numFmtId="0" fontId="2" fillId="13" borderId="79" xfId="1" applyNumberFormat="1" applyFont="1" applyFill="1" applyBorder="1" applyAlignment="1">
      <alignment horizontal="center" vertical="center" wrapText="1" readingOrder="2"/>
    </xf>
    <xf numFmtId="2" fontId="18" fillId="13" borderId="73" xfId="0" applyNumberFormat="1" applyFont="1" applyFill="1" applyBorder="1" applyAlignment="1">
      <alignment horizontal="center" vertical="center" wrapText="1" readingOrder="2"/>
    </xf>
    <xf numFmtId="2" fontId="18" fillId="12" borderId="73" xfId="0" applyNumberFormat="1" applyFont="1" applyFill="1" applyBorder="1" applyAlignment="1">
      <alignment horizontal="center" vertical="center" wrapText="1" readingOrder="2"/>
    </xf>
    <xf numFmtId="165" fontId="18" fillId="12" borderId="14" xfId="0" applyNumberFormat="1" applyFont="1" applyFill="1" applyBorder="1" applyAlignment="1">
      <alignment horizontal="center" vertical="center" wrapText="1" readingOrder="2"/>
    </xf>
    <xf numFmtId="0" fontId="2" fillId="0" borderId="48" xfId="0" applyFont="1" applyBorder="1" applyAlignment="1">
      <alignment horizontal="center" vertical="center" wrapText="1" readingOrder="2"/>
    </xf>
    <xf numFmtId="2" fontId="5" fillId="6" borderId="30" xfId="1" applyNumberFormat="1" applyFont="1" applyFill="1" applyBorder="1" applyAlignment="1">
      <alignment horizontal="center" vertical="center" wrapText="1" readingOrder="2"/>
    </xf>
    <xf numFmtId="0" fontId="5" fillId="6" borderId="78" xfId="1" applyNumberFormat="1" applyFont="1" applyFill="1" applyBorder="1" applyAlignment="1">
      <alignment horizontal="center" vertical="center" wrapText="1" readingOrder="2"/>
    </xf>
    <xf numFmtId="2" fontId="5" fillId="14" borderId="75" xfId="1" applyNumberFormat="1" applyFont="1" applyFill="1" applyBorder="1" applyAlignment="1">
      <alignment horizontal="center" vertical="center" wrapText="1" readingOrder="2"/>
    </xf>
    <xf numFmtId="2" fontId="5" fillId="14" borderId="36" xfId="1" applyNumberFormat="1" applyFont="1" applyFill="1" applyBorder="1" applyAlignment="1">
      <alignment horizontal="center" vertical="center" wrapText="1" readingOrder="2"/>
    </xf>
    <xf numFmtId="0" fontId="23" fillId="0" borderId="27" xfId="0" applyFont="1" applyBorder="1" applyAlignment="1">
      <alignment horizontal="center" vertical="center"/>
    </xf>
    <xf numFmtId="164" fontId="23" fillId="0" borderId="27" xfId="0" applyNumberFormat="1" applyFont="1" applyBorder="1" applyAlignment="1">
      <alignment horizontal="center" vertical="center"/>
    </xf>
    <xf numFmtId="0" fontId="22" fillId="14" borderId="25" xfId="0" applyFont="1" applyFill="1" applyBorder="1" applyAlignment="1">
      <alignment horizontal="right" vertical="center" wrapText="1" readingOrder="2"/>
    </xf>
    <xf numFmtId="0" fontId="24" fillId="0" borderId="0" xfId="0" applyFont="1" applyAlignment="1">
      <alignment horizontal="center" vertical="center"/>
    </xf>
    <xf numFmtId="2" fontId="5" fillId="7" borderId="30" xfId="1" applyNumberFormat="1" applyFont="1" applyFill="1" applyBorder="1" applyAlignment="1">
      <alignment horizontal="center" vertical="center" wrapText="1" readingOrder="2"/>
    </xf>
    <xf numFmtId="0" fontId="5" fillId="7" borderId="30" xfId="1" applyNumberFormat="1" applyFont="1" applyFill="1" applyBorder="1" applyAlignment="1">
      <alignment horizontal="center" vertical="center" wrapText="1" readingOrder="2"/>
    </xf>
    <xf numFmtId="2" fontId="5" fillId="15" borderId="30" xfId="1" applyNumberFormat="1" applyFont="1" applyFill="1" applyBorder="1" applyAlignment="1">
      <alignment horizontal="center" vertical="center" wrapText="1" readingOrder="2"/>
    </xf>
    <xf numFmtId="2" fontId="2" fillId="5" borderId="14" xfId="0" applyNumberFormat="1" applyFont="1" applyFill="1" applyBorder="1" applyAlignment="1">
      <alignment horizontal="center" vertical="center" wrapText="1" readingOrder="2"/>
    </xf>
    <xf numFmtId="2" fontId="2" fillId="7" borderId="14" xfId="0" applyNumberFormat="1" applyFont="1" applyFill="1" applyBorder="1" applyAlignment="1">
      <alignment horizontal="center" vertical="center" wrapText="1" readingOrder="2"/>
    </xf>
    <xf numFmtId="0" fontId="2" fillId="7" borderId="14" xfId="0" applyFont="1" applyFill="1" applyBorder="1" applyAlignment="1">
      <alignment horizontal="center" vertical="center" wrapText="1" readingOrder="2"/>
    </xf>
    <xf numFmtId="2" fontId="2" fillId="15" borderId="14" xfId="0" applyNumberFormat="1" applyFont="1" applyFill="1" applyBorder="1" applyAlignment="1">
      <alignment horizontal="center" vertical="center" wrapText="1" readingOrder="2"/>
    </xf>
    <xf numFmtId="0" fontId="2" fillId="13" borderId="82" xfId="1" applyNumberFormat="1" applyFont="1" applyFill="1" applyBorder="1" applyAlignment="1">
      <alignment horizontal="center" vertical="center" wrapText="1" readingOrder="2"/>
    </xf>
    <xf numFmtId="0" fontId="2" fillId="13" borderId="81" xfId="1" applyNumberFormat="1" applyFont="1" applyFill="1" applyBorder="1" applyAlignment="1">
      <alignment horizontal="center" vertical="center" wrapText="1" readingOrder="2"/>
    </xf>
    <xf numFmtId="2" fontId="18" fillId="13" borderId="14" xfId="0" applyNumberFormat="1" applyFont="1" applyFill="1" applyBorder="1" applyAlignment="1">
      <alignment horizontal="center" vertical="center" wrapText="1" readingOrder="2"/>
    </xf>
    <xf numFmtId="0" fontId="6" fillId="13" borderId="16" xfId="1" applyNumberFormat="1" applyFont="1" applyFill="1" applyBorder="1" applyAlignment="1">
      <alignment horizontal="center" vertical="center" wrapText="1" readingOrder="1"/>
    </xf>
    <xf numFmtId="0" fontId="6" fillId="13" borderId="38" xfId="1" applyNumberFormat="1" applyFont="1" applyFill="1" applyBorder="1" applyAlignment="1">
      <alignment horizontal="center" vertical="center" wrapText="1" readingOrder="2"/>
    </xf>
    <xf numFmtId="0" fontId="2" fillId="0" borderId="23" xfId="0" applyFont="1" applyFill="1" applyBorder="1" applyAlignment="1">
      <alignment horizontal="center" vertical="center" wrapText="1" readingOrder="2"/>
    </xf>
    <xf numFmtId="0" fontId="2" fillId="0" borderId="80" xfId="0" applyFont="1" applyFill="1" applyBorder="1" applyAlignment="1">
      <alignment horizontal="center" vertical="center" wrapText="1" readingOrder="2"/>
    </xf>
    <xf numFmtId="0" fontId="2" fillId="0" borderId="96" xfId="0" applyFont="1" applyFill="1" applyBorder="1" applyAlignment="1">
      <alignment horizontal="center" vertical="center" wrapText="1" readingOrder="2"/>
    </xf>
    <xf numFmtId="0" fontId="2" fillId="0" borderId="97" xfId="0" applyFont="1" applyFill="1" applyBorder="1" applyAlignment="1">
      <alignment horizontal="center" vertical="center" wrapText="1" readingOrder="2"/>
    </xf>
    <xf numFmtId="2" fontId="5" fillId="6" borderId="48" xfId="1" applyNumberFormat="1" applyFont="1" applyFill="1" applyBorder="1" applyAlignment="1">
      <alignment horizontal="center" vertical="center" wrapText="1" readingOrder="2"/>
    </xf>
    <xf numFmtId="0" fontId="5" fillId="6" borderId="76" xfId="1" applyNumberFormat="1" applyFont="1" applyFill="1" applyBorder="1" applyAlignment="1">
      <alignment horizontal="center" vertical="center" wrapText="1" readingOrder="2"/>
    </xf>
    <xf numFmtId="2" fontId="12" fillId="16" borderId="23" xfId="1" applyNumberFormat="1" applyFont="1" applyFill="1" applyBorder="1" applyAlignment="1">
      <alignment horizontal="center" vertical="center" wrapText="1" readingOrder="2"/>
    </xf>
    <xf numFmtId="2" fontId="12" fillId="16" borderId="50" xfId="1" applyNumberFormat="1" applyFont="1" applyFill="1" applyBorder="1" applyAlignment="1">
      <alignment horizontal="center" vertical="center" wrapText="1" readingOrder="2"/>
    </xf>
    <xf numFmtId="165" fontId="5" fillId="3" borderId="28" xfId="1" applyNumberFormat="1" applyFont="1" applyFill="1" applyBorder="1" applyAlignment="1">
      <alignment horizontal="right" vertical="center" wrapText="1" readingOrder="2"/>
    </xf>
    <xf numFmtId="0" fontId="2" fillId="0" borderId="56" xfId="0" applyFont="1" applyFill="1" applyBorder="1" applyAlignment="1">
      <alignment horizontal="center" vertical="center" wrapText="1" readingOrder="2"/>
    </xf>
    <xf numFmtId="0" fontId="2" fillId="0" borderId="78" xfId="0" applyFont="1" applyFill="1" applyBorder="1" applyAlignment="1">
      <alignment horizontal="center" vertical="center" wrapText="1" readingOrder="2"/>
    </xf>
    <xf numFmtId="0" fontId="2" fillId="0" borderId="30" xfId="0" applyFont="1" applyFill="1" applyBorder="1" applyAlignment="1">
      <alignment horizontal="center" vertical="center" wrapText="1" readingOrder="2"/>
    </xf>
    <xf numFmtId="0" fontId="2" fillId="0" borderId="28" xfId="0" applyFont="1" applyFill="1" applyBorder="1" applyAlignment="1">
      <alignment horizontal="center" vertical="center" wrapText="1" readingOrder="2"/>
    </xf>
    <xf numFmtId="2" fontId="12" fillId="16" borderId="75" xfId="1" applyNumberFormat="1" applyFont="1" applyFill="1" applyBorder="1" applyAlignment="1">
      <alignment horizontal="center" vertical="center" wrapText="1" readingOrder="2"/>
    </xf>
    <xf numFmtId="2" fontId="12" fillId="16" borderId="36" xfId="1" applyNumberFormat="1" applyFont="1" applyFill="1" applyBorder="1" applyAlignment="1">
      <alignment horizontal="center" vertical="center" wrapText="1" readingOrder="2"/>
    </xf>
    <xf numFmtId="0" fontId="25" fillId="13" borderId="27" xfId="1" applyNumberFormat="1" applyFont="1" applyFill="1" applyBorder="1" applyAlignment="1">
      <alignment horizontal="center" vertical="center" wrapText="1" readingOrder="2"/>
    </xf>
    <xf numFmtId="0" fontId="5" fillId="0" borderId="68" xfId="1" applyNumberFormat="1" applyFont="1" applyFill="1" applyBorder="1" applyAlignment="1">
      <alignment horizontal="right" vertical="center" wrapText="1" readingOrder="2"/>
    </xf>
    <xf numFmtId="0" fontId="23" fillId="14" borderId="27" xfId="0" applyFont="1" applyFill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5" fillId="2" borderId="93" xfId="1" applyNumberFormat="1" applyFont="1" applyFill="1" applyBorder="1" applyAlignment="1">
      <alignment horizontal="right" vertical="center" wrapText="1" readingOrder="2"/>
    </xf>
    <xf numFmtId="0" fontId="5" fillId="0" borderId="85" xfId="1" applyNumberFormat="1" applyFont="1" applyFill="1" applyBorder="1" applyAlignment="1">
      <alignment horizontal="right" vertical="center" wrapText="1" readingOrder="2"/>
    </xf>
    <xf numFmtId="0" fontId="5" fillId="0" borderId="85" xfId="1" applyNumberFormat="1" applyFont="1" applyFill="1" applyBorder="1" applyAlignment="1">
      <alignment horizontal="right" vertical="center" wrapText="1"/>
    </xf>
    <xf numFmtId="165" fontId="5" fillId="0" borderId="71" xfId="1" applyNumberFormat="1" applyFont="1" applyFill="1" applyBorder="1" applyAlignment="1">
      <alignment horizontal="right" vertical="center" wrapText="1" readingOrder="2"/>
    </xf>
    <xf numFmtId="0" fontId="2" fillId="0" borderId="26" xfId="0" applyFont="1" applyFill="1" applyBorder="1" applyAlignment="1">
      <alignment horizontal="center" vertical="center" wrapText="1" readingOrder="2"/>
    </xf>
    <xf numFmtId="0" fontId="2" fillId="0" borderId="79" xfId="0" applyFont="1" applyFill="1" applyBorder="1" applyAlignment="1">
      <alignment horizontal="center" vertical="center" wrapText="1" readingOrder="2"/>
    </xf>
    <xf numFmtId="0" fontId="2" fillId="0" borderId="47" xfId="0" applyFont="1" applyFill="1" applyBorder="1" applyAlignment="1">
      <alignment horizontal="center" vertical="center" wrapText="1" readingOrder="2"/>
    </xf>
    <xf numFmtId="0" fontId="2" fillId="0" borderId="66" xfId="0" applyFont="1" applyFill="1" applyBorder="1" applyAlignment="1">
      <alignment horizontal="center" vertical="center" wrapText="1" readingOrder="2"/>
    </xf>
    <xf numFmtId="0" fontId="27" fillId="5" borderId="84" xfId="0" applyFont="1" applyFill="1" applyBorder="1" applyAlignment="1">
      <alignment horizontal="center" vertical="center" wrapText="1" readingOrder="2"/>
    </xf>
    <xf numFmtId="0" fontId="5" fillId="7" borderId="78" xfId="1" applyNumberFormat="1" applyFont="1" applyFill="1" applyBorder="1" applyAlignment="1">
      <alignment horizontal="center" vertical="center" wrapText="1" readingOrder="2"/>
    </xf>
    <xf numFmtId="2" fontId="27" fillId="15" borderId="90" xfId="0" applyNumberFormat="1" applyFont="1" applyFill="1" applyBorder="1" applyAlignment="1">
      <alignment horizontal="center" vertical="center" wrapText="1" readingOrder="2"/>
    </xf>
    <xf numFmtId="164" fontId="2" fillId="5" borderId="14" xfId="0" applyNumberFormat="1" applyFont="1" applyFill="1" applyBorder="1" applyAlignment="1">
      <alignment horizontal="center" vertical="center" wrapText="1" readingOrder="2"/>
    </xf>
    <xf numFmtId="2" fontId="4" fillId="7" borderId="14" xfId="0" applyNumberFormat="1" applyFont="1" applyFill="1" applyBorder="1" applyAlignment="1">
      <alignment horizontal="center" vertical="center" wrapText="1" readingOrder="2"/>
    </xf>
    <xf numFmtId="0" fontId="4" fillId="7" borderId="14" xfId="0" applyFont="1" applyFill="1" applyBorder="1" applyAlignment="1">
      <alignment horizontal="center" vertical="center" wrapText="1" readingOrder="2"/>
    </xf>
    <xf numFmtId="2" fontId="4" fillId="15" borderId="14" xfId="0" applyNumberFormat="1" applyFont="1" applyFill="1" applyBorder="1" applyAlignment="1">
      <alignment horizontal="center" vertical="center" wrapText="1" readingOrder="2"/>
    </xf>
    <xf numFmtId="2" fontId="18" fillId="13" borderId="37" xfId="0" applyNumberFormat="1" applyFont="1" applyFill="1" applyBorder="1" applyAlignment="1">
      <alignment horizontal="center" vertical="center" wrapText="1" readingOrder="2"/>
    </xf>
    <xf numFmtId="165" fontId="18" fillId="13" borderId="37" xfId="0" applyNumberFormat="1" applyFont="1" applyFill="1" applyBorder="1" applyAlignment="1">
      <alignment horizontal="center" vertical="center" wrapText="1" readingOrder="2"/>
    </xf>
    <xf numFmtId="0" fontId="5" fillId="3" borderId="68" xfId="1" applyNumberFormat="1" applyFont="1" applyFill="1" applyBorder="1" applyAlignment="1">
      <alignment horizontal="right" vertical="center" wrapText="1" readingOrder="2"/>
    </xf>
    <xf numFmtId="2" fontId="5" fillId="14" borderId="48" xfId="1" applyNumberFormat="1" applyFont="1" applyFill="1" applyBorder="1" applyAlignment="1">
      <alignment horizontal="center" vertical="center" wrapText="1" readingOrder="2"/>
    </xf>
    <xf numFmtId="165" fontId="5" fillId="3" borderId="68" xfId="1" applyNumberFormat="1" applyFont="1" applyFill="1" applyBorder="1" applyAlignment="1">
      <alignment horizontal="right" vertical="center" wrapText="1" readingOrder="1"/>
    </xf>
    <xf numFmtId="0" fontId="5" fillId="6" borderId="30" xfId="1" applyNumberFormat="1" applyFont="1" applyFill="1" applyBorder="1" applyAlignment="1">
      <alignment horizontal="center" vertical="center" wrapText="1" readingOrder="2"/>
    </xf>
    <xf numFmtId="165" fontId="5" fillId="3" borderId="68" xfId="1" applyNumberFormat="1" applyFont="1" applyFill="1" applyBorder="1" applyAlignment="1">
      <alignment horizontal="right" vertical="center" wrapText="1" readingOrder="2"/>
    </xf>
    <xf numFmtId="2" fontId="5" fillId="6" borderId="95" xfId="1" applyNumberFormat="1" applyFont="1" applyFill="1" applyBorder="1" applyAlignment="1">
      <alignment horizontal="center" vertical="center" wrapText="1" readingOrder="2"/>
    </xf>
    <xf numFmtId="0" fontId="5" fillId="6" borderId="95" xfId="1" applyNumberFormat="1" applyFont="1" applyFill="1" applyBorder="1" applyAlignment="1">
      <alignment horizontal="center" vertical="center" wrapText="1" readingOrder="2"/>
    </xf>
    <xf numFmtId="0" fontId="5" fillId="3" borderId="93" xfId="1" applyNumberFormat="1" applyFont="1" applyFill="1" applyBorder="1" applyAlignment="1">
      <alignment horizontal="right" vertical="center" wrapText="1" readingOrder="2"/>
    </xf>
    <xf numFmtId="2" fontId="5" fillId="6" borderId="47" xfId="1" applyNumberFormat="1" applyFont="1" applyFill="1" applyBorder="1" applyAlignment="1">
      <alignment horizontal="center" vertical="center" wrapText="1" readingOrder="2"/>
    </xf>
    <xf numFmtId="0" fontId="5" fillId="6" borderId="79" xfId="1" applyNumberFormat="1" applyFont="1" applyFill="1" applyBorder="1" applyAlignment="1">
      <alignment horizontal="center" vertical="center" wrapText="1" readingOrder="2"/>
    </xf>
    <xf numFmtId="0" fontId="2" fillId="5" borderId="39" xfId="0" applyFont="1" applyFill="1" applyBorder="1" applyAlignment="1">
      <alignment horizontal="right" vertical="center" wrapText="1" readingOrder="2"/>
    </xf>
    <xf numFmtId="2" fontId="27" fillId="7" borderId="84" xfId="0" applyNumberFormat="1" applyFont="1" applyFill="1" applyBorder="1" applyAlignment="1">
      <alignment horizontal="center" vertical="center" wrapText="1" readingOrder="2"/>
    </xf>
    <xf numFmtId="0" fontId="27" fillId="7" borderId="39" xfId="0" applyFont="1" applyFill="1" applyBorder="1" applyAlignment="1">
      <alignment horizontal="center" vertical="center" wrapText="1" readingOrder="2"/>
    </xf>
    <xf numFmtId="0" fontId="5" fillId="13" borderId="71" xfId="0" applyFont="1" applyFill="1" applyBorder="1" applyAlignment="1">
      <alignment horizontal="center" vertical="center" wrapText="1" readingOrder="2"/>
    </xf>
    <xf numFmtId="0" fontId="2" fillId="17" borderId="23" xfId="0" applyFont="1" applyFill="1" applyBorder="1" applyAlignment="1">
      <alignment horizontal="center" vertical="center" wrapText="1" readingOrder="2"/>
    </xf>
    <xf numFmtId="0" fontId="2" fillId="17" borderId="80" xfId="0" applyFont="1" applyFill="1" applyBorder="1" applyAlignment="1">
      <alignment horizontal="center" vertical="center" wrapText="1" readingOrder="2"/>
    </xf>
    <xf numFmtId="2" fontId="5" fillId="6" borderId="96" xfId="1" applyNumberFormat="1" applyFont="1" applyFill="1" applyBorder="1" applyAlignment="1">
      <alignment horizontal="center" vertical="center" wrapText="1" readingOrder="2"/>
    </xf>
    <xf numFmtId="0" fontId="5" fillId="6" borderId="50" xfId="1" applyNumberFormat="1" applyFont="1" applyFill="1" applyBorder="1" applyAlignment="1">
      <alignment horizontal="center" vertical="center" wrapText="1" readingOrder="2"/>
    </xf>
    <xf numFmtId="0" fontId="2" fillId="0" borderId="77" xfId="0" applyFont="1" applyFill="1" applyBorder="1" applyAlignment="1">
      <alignment horizontal="right" vertical="center" wrapText="1" readingOrder="2"/>
    </xf>
    <xf numFmtId="0" fontId="2" fillId="0" borderId="48" xfId="0" applyFont="1" applyFill="1" applyBorder="1" applyAlignment="1">
      <alignment horizontal="center" vertical="center" wrapText="1" readingOrder="2"/>
    </xf>
    <xf numFmtId="0" fontId="2" fillId="0" borderId="76" xfId="0" applyFont="1" applyFill="1" applyBorder="1" applyAlignment="1">
      <alignment horizontal="center" vertical="center" wrapText="1" readingOrder="2"/>
    </xf>
    <xf numFmtId="0" fontId="2" fillId="17" borderId="75" xfId="0" applyFont="1" applyFill="1" applyBorder="1" applyAlignment="1">
      <alignment horizontal="center" vertical="center" wrapText="1" readingOrder="2"/>
    </xf>
    <xf numFmtId="0" fontId="2" fillId="17" borderId="76" xfId="0" applyFont="1" applyFill="1" applyBorder="1" applyAlignment="1">
      <alignment horizontal="center" vertical="center" wrapText="1" readingOrder="2"/>
    </xf>
    <xf numFmtId="0" fontId="5" fillId="6" borderId="36" xfId="1" applyNumberFormat="1" applyFont="1" applyFill="1" applyBorder="1" applyAlignment="1">
      <alignment horizontal="center" vertical="center" wrapText="1" readingOrder="2"/>
    </xf>
    <xf numFmtId="0" fontId="2" fillId="17" borderId="56" xfId="0" applyFont="1" applyFill="1" applyBorder="1" applyAlignment="1">
      <alignment horizontal="center" vertical="center" wrapText="1" readingOrder="2"/>
    </xf>
    <xf numFmtId="0" fontId="2" fillId="17" borderId="78" xfId="0" applyFont="1" applyFill="1" applyBorder="1" applyAlignment="1">
      <alignment horizontal="center" vertical="center" wrapText="1" readingOrder="2"/>
    </xf>
    <xf numFmtId="0" fontId="5" fillId="6" borderId="12" xfId="1" applyNumberFormat="1" applyFont="1" applyFill="1" applyBorder="1" applyAlignment="1">
      <alignment horizontal="center" vertical="center" wrapText="1" readingOrder="2"/>
    </xf>
    <xf numFmtId="0" fontId="27" fillId="7" borderId="84" xfId="0" applyFont="1" applyFill="1" applyBorder="1" applyAlignment="1">
      <alignment horizontal="center" vertical="center" wrapText="1" readingOrder="2"/>
    </xf>
    <xf numFmtId="0" fontId="2" fillId="5" borderId="37" xfId="0" applyFont="1" applyFill="1" applyBorder="1" applyAlignment="1">
      <alignment horizontal="center" vertical="center" wrapText="1" readingOrder="2"/>
    </xf>
    <xf numFmtId="164" fontId="2" fillId="5" borderId="37" xfId="0" applyNumberFormat="1" applyFont="1" applyFill="1" applyBorder="1" applyAlignment="1">
      <alignment horizontal="center" vertical="center" wrapText="1" readingOrder="2"/>
    </xf>
    <xf numFmtId="1" fontId="5" fillId="5" borderId="75" xfId="1" applyNumberFormat="1" applyFont="1" applyFill="1" applyBorder="1" applyAlignment="1">
      <alignment horizontal="center" vertical="center" wrapText="1" readingOrder="2"/>
    </xf>
    <xf numFmtId="164" fontId="4" fillId="8" borderId="26" xfId="1" applyNumberFormat="1" applyFont="1" applyFill="1" applyBorder="1" applyAlignment="1">
      <alignment horizontal="center" vertical="center" wrapText="1" readingOrder="2"/>
    </xf>
    <xf numFmtId="2" fontId="4" fillId="7" borderId="47" xfId="1" applyNumberFormat="1" applyFont="1" applyFill="1" applyBorder="1" applyAlignment="1">
      <alignment horizontal="center" vertical="center" wrapText="1" readingOrder="2"/>
    </xf>
    <xf numFmtId="164" fontId="4" fillId="7" borderId="26" xfId="1" applyNumberFormat="1" applyFont="1" applyFill="1" applyBorder="1" applyAlignment="1">
      <alignment horizontal="center" vertical="center" wrapText="1" readingOrder="2"/>
    </xf>
    <xf numFmtId="2" fontId="4" fillId="5" borderId="47" xfId="1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4" borderId="1" xfId="0" applyFont="1" applyFill="1" applyBorder="1" applyAlignment="1">
      <alignment horizontal="center" wrapText="1" readingOrder="2"/>
    </xf>
    <xf numFmtId="0" fontId="5" fillId="0" borderId="8" xfId="0" applyFont="1" applyBorder="1" applyAlignment="1">
      <alignment horizontal="center" vertical="center" wrapText="1" readingOrder="2"/>
    </xf>
    <xf numFmtId="0" fontId="9" fillId="0" borderId="100" xfId="0" applyFont="1" applyBorder="1" applyAlignment="1">
      <alignment horizontal="right" wrapText="1" readingOrder="2"/>
    </xf>
    <xf numFmtId="0" fontId="4" fillId="0" borderId="9" xfId="0" applyFont="1" applyBorder="1" applyAlignment="1">
      <alignment horizontal="center" vertical="center" wrapText="1" readingOrder="2"/>
    </xf>
    <xf numFmtId="0" fontId="10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 readingOrder="2"/>
    </xf>
    <xf numFmtId="0" fontId="4" fillId="0" borderId="1" xfId="0" applyFont="1" applyBorder="1" applyAlignment="1">
      <alignment horizontal="center" vertical="center" wrapText="1" readingOrder="2"/>
    </xf>
    <xf numFmtId="164" fontId="4" fillId="6" borderId="1" xfId="0" applyNumberFormat="1" applyFont="1" applyFill="1" applyBorder="1" applyAlignment="1">
      <alignment horizontal="center" vertical="center" wrapText="1" readingOrder="2"/>
    </xf>
    <xf numFmtId="0" fontId="5" fillId="2" borderId="1" xfId="0" applyFont="1" applyFill="1" applyBorder="1" applyAlignment="1">
      <alignment horizontal="center" vertical="center" wrapText="1" readingOrder="2"/>
    </xf>
    <xf numFmtId="0" fontId="0" fillId="0" borderId="27" xfId="0" applyBorder="1"/>
    <xf numFmtId="0" fontId="6" fillId="4" borderId="1" xfId="0" applyFont="1" applyFill="1" applyBorder="1" applyAlignment="1">
      <alignment horizontal="center" vertical="center" textRotation="90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4" fillId="6" borderId="7" xfId="0" applyFont="1" applyFill="1" applyBorder="1" applyAlignment="1">
      <alignment horizontal="center" vertical="center" wrapText="1" readingOrder="2"/>
    </xf>
    <xf numFmtId="0" fontId="5" fillId="4" borderId="27" xfId="0" applyFont="1" applyFill="1" applyBorder="1" applyAlignment="1">
      <alignment horizontal="center" vertical="center" wrapText="1" readingOrder="2"/>
    </xf>
    <xf numFmtId="0" fontId="5" fillId="6" borderId="27" xfId="0" applyFont="1" applyFill="1" applyBorder="1" applyAlignment="1">
      <alignment horizontal="right" vertical="center" wrapText="1" readingOrder="2"/>
    </xf>
    <xf numFmtId="0" fontId="4" fillId="6" borderId="27" xfId="0" applyFont="1" applyFill="1" applyBorder="1" applyAlignment="1">
      <alignment horizontal="center" vertical="center" wrapText="1" readingOrder="2"/>
    </xf>
    <xf numFmtId="0" fontId="6" fillId="4" borderId="17" xfId="0" applyFont="1" applyFill="1" applyBorder="1" applyAlignment="1">
      <alignment horizontal="center" vertical="center" textRotation="90" wrapText="1" readingOrder="2"/>
    </xf>
    <xf numFmtId="0" fontId="5" fillId="6" borderId="7" xfId="0" applyFont="1" applyFill="1" applyBorder="1" applyAlignment="1">
      <alignment horizontal="right" vertical="center" wrapText="1" readingOrder="2"/>
    </xf>
    <xf numFmtId="0" fontId="6" fillId="4" borderId="30" xfId="0" applyFont="1" applyFill="1" applyBorder="1" applyAlignment="1">
      <alignment horizontal="center" vertical="center" textRotation="90" wrapText="1" readingOrder="2"/>
    </xf>
    <xf numFmtId="0" fontId="4" fillId="0" borderId="0" xfId="0" applyFont="1" applyBorder="1" applyAlignment="1">
      <alignment horizontal="center" vertical="center" textRotation="90" wrapText="1" readingOrder="2"/>
    </xf>
    <xf numFmtId="0" fontId="6" fillId="0" borderId="0" xfId="0" applyFont="1" applyBorder="1" applyAlignment="1">
      <alignment horizontal="center" vertical="center" textRotation="90" wrapText="1" readingOrder="2"/>
    </xf>
    <xf numFmtId="0" fontId="5" fillId="2" borderId="0" xfId="0" applyFont="1" applyFill="1" applyBorder="1" applyAlignment="1">
      <alignment horizontal="center" vertical="center" wrapText="1" readingOrder="2"/>
    </xf>
    <xf numFmtId="0" fontId="4" fillId="0" borderId="0" xfId="0" applyFont="1" applyBorder="1" applyAlignment="1">
      <alignment horizontal="center" vertical="center" wrapText="1" readingOrder="2"/>
    </xf>
    <xf numFmtId="0" fontId="10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vertical="center" textRotation="90" wrapText="1" readingOrder="2"/>
    </xf>
    <xf numFmtId="0" fontId="5" fillId="0" borderId="1" xfId="0" applyFont="1" applyBorder="1" applyAlignment="1">
      <alignment horizontal="center" vertical="center" wrapText="1" readingOrder="2"/>
    </xf>
    <xf numFmtId="0" fontId="9" fillId="0" borderId="0" xfId="0" applyFont="1" applyAlignment="1">
      <alignment horizontal="right"/>
    </xf>
    <xf numFmtId="0" fontId="9" fillId="0" borderId="63" xfId="0" applyFont="1" applyBorder="1" applyAlignment="1">
      <alignment horizontal="right" wrapText="1" readingOrder="2"/>
    </xf>
    <xf numFmtId="168" fontId="4" fillId="6" borderId="1" xfId="0" applyNumberFormat="1" applyFont="1" applyFill="1" applyBorder="1" applyAlignment="1">
      <alignment horizontal="center" vertical="center" wrapText="1" readingOrder="2"/>
    </xf>
    <xf numFmtId="0" fontId="6" fillId="0" borderId="2" xfId="0" applyFont="1" applyBorder="1" applyAlignment="1">
      <alignment vertical="center" wrapText="1" readingOrder="2"/>
    </xf>
    <xf numFmtId="0" fontId="6" fillId="4" borderId="7" xfId="0" applyFont="1" applyFill="1" applyBorder="1" applyAlignment="1">
      <alignment horizontal="center" vertical="center" textRotation="90" wrapText="1" readingOrder="2"/>
    </xf>
    <xf numFmtId="0" fontId="29" fillId="0" borderId="0" xfId="0" applyFont="1" applyAlignment="1">
      <alignment vertical="center"/>
    </xf>
    <xf numFmtId="0" fontId="29" fillId="3" borderId="0" xfId="0" applyFont="1" applyFill="1" applyAlignment="1">
      <alignment vertical="center"/>
    </xf>
    <xf numFmtId="0" fontId="29" fillId="0" borderId="0" xfId="0" applyFont="1" applyBorder="1" applyAlignment="1">
      <alignment horizontal="right" vertical="center" wrapText="1" readingOrder="2"/>
    </xf>
    <xf numFmtId="0" fontId="29" fillId="0" borderId="0" xfId="0" applyFont="1" applyBorder="1" applyAlignment="1">
      <alignment horizontal="center" vertical="center" wrapText="1" readingOrder="2"/>
    </xf>
    <xf numFmtId="0" fontId="34" fillId="0" borderId="0" xfId="0" applyFont="1" applyAlignment="1">
      <alignment vertical="center"/>
    </xf>
    <xf numFmtId="0" fontId="28" fillId="0" borderId="0" xfId="0" applyFont="1" applyBorder="1" applyAlignment="1">
      <alignment vertical="center" wrapText="1" readingOrder="2"/>
    </xf>
    <xf numFmtId="0" fontId="29" fillId="0" borderId="0" xfId="0" applyFont="1" applyBorder="1"/>
    <xf numFmtId="0" fontId="32" fillId="0" borderId="30" xfId="0" applyFont="1" applyBorder="1"/>
    <xf numFmtId="0" fontId="32" fillId="0" borderId="27" xfId="0" applyFont="1" applyBorder="1" applyAlignment="1">
      <alignment horizontal="right" vertical="center" wrapText="1" readingOrder="2"/>
    </xf>
    <xf numFmtId="0" fontId="32" fillId="0" borderId="28" xfId="0" applyFont="1" applyBorder="1" applyAlignment="1">
      <alignment horizontal="center" vertical="center" wrapText="1" readingOrder="2"/>
    </xf>
    <xf numFmtId="0" fontId="28" fillId="0" borderId="0" xfId="0" applyFont="1" applyBorder="1" applyAlignment="1">
      <alignment horizontal="right" vertical="center" wrapText="1" readingOrder="2"/>
    </xf>
    <xf numFmtId="0" fontId="32" fillId="0" borderId="95" xfId="0" applyFont="1" applyBorder="1"/>
    <xf numFmtId="0" fontId="32" fillId="0" borderId="69" xfId="0" applyFont="1" applyBorder="1" applyAlignment="1">
      <alignment horizontal="right" vertical="center" wrapText="1" readingOrder="2"/>
    </xf>
    <xf numFmtId="0" fontId="32" fillId="0" borderId="102" xfId="0" applyFont="1" applyBorder="1" applyAlignment="1">
      <alignment horizontal="center" vertical="center" wrapText="1" readingOrder="2"/>
    </xf>
    <xf numFmtId="0" fontId="32" fillId="5" borderId="27" xfId="0" applyFont="1" applyFill="1" applyBorder="1" applyAlignment="1">
      <alignment horizontal="center" vertical="center" textRotation="90" wrapText="1"/>
    </xf>
    <xf numFmtId="0" fontId="32" fillId="5" borderId="99" xfId="0" applyFont="1" applyFill="1" applyBorder="1"/>
    <xf numFmtId="0" fontId="32" fillId="5" borderId="91" xfId="0" applyFont="1" applyFill="1" applyBorder="1" applyAlignment="1">
      <alignment horizontal="right" vertical="center" wrapText="1" readingOrder="2"/>
    </xf>
    <xf numFmtId="0" fontId="32" fillId="5" borderId="72" xfId="0" applyFont="1" applyFill="1" applyBorder="1" applyAlignment="1">
      <alignment horizontal="center" vertical="center" wrapText="1" readingOrder="2"/>
    </xf>
    <xf numFmtId="0" fontId="32" fillId="0" borderId="48" xfId="0" applyFont="1" applyBorder="1"/>
    <xf numFmtId="0" fontId="32" fillId="0" borderId="33" xfId="0" applyFont="1" applyBorder="1" applyAlignment="1">
      <alignment horizontal="right" vertical="center" wrapText="1" readingOrder="2"/>
    </xf>
    <xf numFmtId="0" fontId="32" fillId="2" borderId="28" xfId="0" applyFont="1" applyFill="1" applyBorder="1" applyAlignment="1">
      <alignment horizontal="center" vertical="center" wrapText="1" readingOrder="2"/>
    </xf>
    <xf numFmtId="0" fontId="28" fillId="2" borderId="0" xfId="0" applyFont="1" applyFill="1" applyBorder="1" applyAlignment="1">
      <alignment horizontal="right" vertical="center" wrapText="1" readingOrder="2"/>
    </xf>
    <xf numFmtId="0" fontId="30" fillId="0" borderId="0" xfId="0" applyFont="1" applyBorder="1" applyAlignment="1">
      <alignment horizontal="right" vertical="center" wrapText="1" readingOrder="2"/>
    </xf>
    <xf numFmtId="0" fontId="32" fillId="19" borderId="28" xfId="0" applyFont="1" applyFill="1" applyBorder="1" applyAlignment="1">
      <alignment horizontal="center" vertical="center" wrapText="1" readingOrder="2"/>
    </xf>
    <xf numFmtId="0" fontId="32" fillId="0" borderId="97" xfId="0" applyFont="1" applyBorder="1" applyAlignment="1"/>
    <xf numFmtId="0" fontId="32" fillId="0" borderId="86" xfId="0" applyFont="1" applyBorder="1" applyAlignment="1"/>
    <xf numFmtId="0" fontId="32" fillId="0" borderId="96" xfId="0" applyFont="1" applyBorder="1" applyAlignment="1"/>
    <xf numFmtId="0" fontId="36" fillId="19" borderId="0" xfId="0" applyFont="1" applyFill="1" applyBorder="1" applyAlignment="1">
      <alignment horizontal="right" vertical="center" wrapText="1" readingOrder="2"/>
    </xf>
    <xf numFmtId="0" fontId="32" fillId="0" borderId="30" xfId="0" applyFont="1" applyFill="1" applyBorder="1"/>
    <xf numFmtId="0" fontId="36" fillId="0" borderId="0" xfId="0" applyFont="1" applyBorder="1" applyAlignment="1">
      <alignment horizontal="right" vertical="center" wrapText="1" readingOrder="2"/>
    </xf>
    <xf numFmtId="0" fontId="32" fillId="0" borderId="95" xfId="0" applyFont="1" applyFill="1" applyBorder="1"/>
    <xf numFmtId="0" fontId="32" fillId="5" borderId="73" xfId="0" applyFont="1" applyFill="1" applyBorder="1"/>
    <xf numFmtId="0" fontId="32" fillId="5" borderId="73" xfId="0" applyFont="1" applyFill="1" applyBorder="1" applyAlignment="1">
      <alignment horizontal="right" vertical="center" wrapText="1" readingOrder="2"/>
    </xf>
    <xf numFmtId="0" fontId="32" fillId="0" borderId="30" xfId="0" applyFont="1" applyBorder="1" applyAlignment="1">
      <alignment horizontal="right" vertical="center" wrapText="1" readingOrder="2"/>
    </xf>
    <xf numFmtId="0" fontId="37" fillId="0" borderId="28" xfId="0" applyFont="1" applyBorder="1" applyAlignment="1">
      <alignment horizontal="center" vertical="center" wrapText="1" readingOrder="2"/>
    </xf>
    <xf numFmtId="0" fontId="32" fillId="0" borderId="27" xfId="0" applyFont="1" applyBorder="1" applyAlignment="1">
      <alignment horizontal="center" vertical="center" wrapText="1" readingOrder="2"/>
    </xf>
    <xf numFmtId="0" fontId="32" fillId="5" borderId="20" xfId="0" applyFont="1" applyFill="1" applyBorder="1" applyAlignment="1">
      <alignment horizontal="center" vertical="center" textRotation="90" wrapText="1"/>
    </xf>
    <xf numFmtId="0" fontId="32" fillId="5" borderId="104" xfId="0" applyFont="1" applyFill="1" applyBorder="1"/>
    <xf numFmtId="0" fontId="32" fillId="5" borderId="83" xfId="0" applyFont="1" applyFill="1" applyBorder="1" applyAlignment="1">
      <alignment horizontal="center" vertical="center" wrapText="1" readingOrder="2"/>
    </xf>
    <xf numFmtId="0" fontId="32" fillId="5" borderId="20" xfId="0" applyFont="1" applyFill="1" applyBorder="1"/>
    <xf numFmtId="0" fontId="32" fillId="5" borderId="70" xfId="0" applyFont="1" applyFill="1" applyBorder="1"/>
    <xf numFmtId="0" fontId="37" fillId="5" borderId="99" xfId="0" applyFont="1" applyFill="1" applyBorder="1" applyAlignment="1">
      <alignment vertical="center" wrapText="1" readingOrder="2"/>
    </xf>
    <xf numFmtId="0" fontId="36" fillId="0" borderId="0" xfId="0" applyFont="1"/>
    <xf numFmtId="0" fontId="36" fillId="0" borderId="0" xfId="0" applyFont="1" applyBorder="1" applyAlignment="1">
      <alignment vertical="center" wrapText="1" readingOrder="2"/>
    </xf>
    <xf numFmtId="0" fontId="31" fillId="0" borderId="0" xfId="0" applyFont="1" applyBorder="1" applyAlignment="1">
      <alignment vertical="center" wrapText="1" readingOrder="2"/>
    </xf>
    <xf numFmtId="0" fontId="36" fillId="0" borderId="30" xfId="0" applyFont="1" applyBorder="1" applyAlignment="1">
      <alignment vertical="center"/>
    </xf>
    <xf numFmtId="0" fontId="32" fillId="0" borderId="27" xfId="0" applyFont="1" applyBorder="1" applyAlignment="1">
      <alignment vertical="center" wrapText="1" readingOrder="2"/>
    </xf>
    <xf numFmtId="0" fontId="37" fillId="0" borderId="27" xfId="0" applyFont="1" applyBorder="1" applyAlignment="1">
      <alignment vertical="center" wrapText="1" readingOrder="2"/>
    </xf>
    <xf numFmtId="0" fontId="36" fillId="0" borderId="95" xfId="0" applyFont="1" applyBorder="1" applyAlignment="1">
      <alignment vertical="center"/>
    </xf>
    <xf numFmtId="0" fontId="32" fillId="0" borderId="69" xfId="0" applyFont="1" applyBorder="1" applyAlignment="1">
      <alignment vertical="center" wrapText="1" readingOrder="2"/>
    </xf>
    <xf numFmtId="0" fontId="37" fillId="0" borderId="69" xfId="0" applyFont="1" applyBorder="1" applyAlignment="1">
      <alignment vertical="center" wrapText="1" readingOrder="2"/>
    </xf>
    <xf numFmtId="0" fontId="31" fillId="0" borderId="14" xfId="0" applyFont="1" applyBorder="1" applyAlignment="1">
      <alignment vertical="center" textRotation="90" wrapText="1" readingOrder="2"/>
    </xf>
    <xf numFmtId="0" fontId="36" fillId="5" borderId="99" xfId="0" applyFont="1" applyFill="1" applyBorder="1" applyAlignment="1">
      <alignment vertical="center"/>
    </xf>
    <xf numFmtId="0" fontId="32" fillId="5" borderId="104" xfId="0" applyFont="1" applyFill="1" applyBorder="1" applyAlignment="1">
      <alignment vertical="center" wrapText="1" readingOrder="2"/>
    </xf>
    <xf numFmtId="0" fontId="37" fillId="5" borderId="104" xfId="0" applyFont="1" applyFill="1" applyBorder="1" applyAlignment="1">
      <alignment vertical="center" wrapText="1" readingOrder="2"/>
    </xf>
    <xf numFmtId="0" fontId="36" fillId="0" borderId="14" xfId="0" applyFont="1" applyBorder="1" applyAlignment="1">
      <alignment vertical="center"/>
    </xf>
    <xf numFmtId="0" fontId="36" fillId="0" borderId="99" xfId="0" applyFont="1" applyBorder="1" applyAlignment="1">
      <alignment vertical="center"/>
    </xf>
    <xf numFmtId="0" fontId="36" fillId="0" borderId="48" xfId="0" applyFont="1" applyBorder="1" applyAlignment="1">
      <alignment vertical="center"/>
    </xf>
    <xf numFmtId="0" fontId="32" fillId="0" borderId="33" xfId="0" applyFont="1" applyBorder="1" applyAlignment="1">
      <alignment vertical="center" wrapText="1" readingOrder="2"/>
    </xf>
    <xf numFmtId="0" fontId="37" fillId="0" borderId="33" xfId="0" applyFont="1" applyBorder="1" applyAlignment="1">
      <alignment vertical="center" wrapText="1" readingOrder="2"/>
    </xf>
    <xf numFmtId="0" fontId="36" fillId="0" borderId="30" xfId="0" applyFont="1" applyFill="1" applyBorder="1" applyAlignment="1">
      <alignment vertical="center"/>
    </xf>
    <xf numFmtId="0" fontId="36" fillId="0" borderId="95" xfId="0" applyFont="1" applyFill="1" applyBorder="1" applyAlignment="1">
      <alignment vertical="center"/>
    </xf>
    <xf numFmtId="0" fontId="36" fillId="0" borderId="37" xfId="0" applyFont="1" applyBorder="1" applyAlignment="1">
      <alignment vertical="center"/>
    </xf>
    <xf numFmtId="0" fontId="36" fillId="0" borderId="106" xfId="0" applyFont="1" applyBorder="1" applyAlignment="1">
      <alignment vertical="center"/>
    </xf>
    <xf numFmtId="0" fontId="32" fillId="5" borderId="105" xfId="0" applyFont="1" applyFill="1" applyBorder="1" applyAlignment="1">
      <alignment vertical="center" wrapText="1" readingOrder="2"/>
    </xf>
    <xf numFmtId="0" fontId="36" fillId="0" borderId="27" xfId="0" applyFont="1" applyFill="1" applyBorder="1" applyAlignment="1">
      <alignment vertical="center"/>
    </xf>
    <xf numFmtId="0" fontId="36" fillId="0" borderId="27" xfId="0" applyFont="1" applyBorder="1" applyAlignment="1">
      <alignment vertical="center"/>
    </xf>
    <xf numFmtId="0" fontId="32" fillId="5" borderId="27" xfId="0" applyFont="1" applyFill="1" applyBorder="1" applyAlignment="1">
      <alignment vertical="center" wrapText="1" readingOrder="2"/>
    </xf>
    <xf numFmtId="0" fontId="36" fillId="0" borderId="0" xfId="0" applyFont="1" applyBorder="1" applyAlignment="1">
      <alignment vertical="center"/>
    </xf>
    <xf numFmtId="0" fontId="32" fillId="5" borderId="0" xfId="0" applyFont="1" applyFill="1" applyBorder="1" applyAlignment="1">
      <alignment vertical="center" wrapText="1" readingOrder="2"/>
    </xf>
    <xf numFmtId="0" fontId="37" fillId="5" borderId="0" xfId="0" applyFont="1" applyFill="1" applyBorder="1" applyAlignment="1">
      <alignment vertical="center" wrapText="1" readingOrder="2"/>
    </xf>
    <xf numFmtId="0" fontId="36" fillId="0" borderId="64" xfId="0" applyFont="1" applyFill="1" applyBorder="1" applyAlignment="1">
      <alignment vertical="center"/>
    </xf>
    <xf numFmtId="0" fontId="32" fillId="5" borderId="105" xfId="0" applyFont="1" applyFill="1" applyBorder="1" applyAlignment="1">
      <alignment vertical="center"/>
    </xf>
    <xf numFmtId="0" fontId="32" fillId="0" borderId="28" xfId="0" applyFont="1" applyBorder="1" applyAlignment="1">
      <alignment vertical="center" wrapText="1" readingOrder="2"/>
    </xf>
    <xf numFmtId="0" fontId="36" fillId="0" borderId="73" xfId="0" applyFont="1" applyBorder="1" applyAlignment="1">
      <alignment vertical="center"/>
    </xf>
    <xf numFmtId="0" fontId="32" fillId="5" borderId="99" xfId="0" applyFont="1" applyFill="1" applyBorder="1" applyAlignment="1">
      <alignment vertical="center" wrapText="1" readingOrder="2"/>
    </xf>
    <xf numFmtId="0" fontId="32" fillId="5" borderId="104" xfId="0" applyFont="1" applyFill="1" applyBorder="1" applyAlignment="1">
      <alignment vertical="center"/>
    </xf>
    <xf numFmtId="0" fontId="36" fillId="0" borderId="72" xfId="0" applyFont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 readingOrder="2"/>
    </xf>
    <xf numFmtId="0" fontId="10" fillId="5" borderId="1" xfId="0" applyFont="1" applyFill="1" applyBorder="1" applyAlignment="1">
      <alignment horizontal="center" vertical="center"/>
    </xf>
    <xf numFmtId="164" fontId="10" fillId="7" borderId="1" xfId="0" applyNumberFormat="1" applyFont="1" applyFill="1" applyBorder="1" applyAlignment="1">
      <alignment horizontal="center" vertical="center"/>
    </xf>
    <xf numFmtId="0" fontId="5" fillId="3" borderId="27" xfId="1" applyNumberFormat="1" applyFont="1" applyFill="1" applyBorder="1" applyAlignment="1">
      <alignment horizontal="center" vertical="center" wrapText="1" readingOrder="2"/>
    </xf>
    <xf numFmtId="166" fontId="2" fillId="3" borderId="27" xfId="1" applyNumberFormat="1" applyFont="1" applyFill="1" applyBorder="1" applyAlignment="1">
      <alignment horizontal="center" vertical="center" wrapText="1" readingOrder="2"/>
    </xf>
    <xf numFmtId="0" fontId="5" fillId="13" borderId="27" xfId="1" applyNumberFormat="1" applyFont="1" applyFill="1" applyBorder="1" applyAlignment="1">
      <alignment horizontal="center" vertical="center" wrapText="1" readingOrder="2"/>
    </xf>
    <xf numFmtId="0" fontId="4" fillId="11" borderId="27" xfId="1" applyNumberFormat="1" applyFont="1" applyFill="1" applyBorder="1" applyAlignment="1">
      <alignment vertical="center" textRotation="90" wrapText="1" readingOrder="1"/>
    </xf>
    <xf numFmtId="0" fontId="6" fillId="4" borderId="27" xfId="1" applyNumberFormat="1" applyFont="1" applyFill="1" applyBorder="1" applyAlignment="1">
      <alignment horizontal="center" vertical="center" textRotation="90" wrapText="1" readingOrder="2"/>
    </xf>
    <xf numFmtId="166" fontId="2" fillId="3" borderId="27" xfId="1" applyNumberFormat="1" applyFont="1" applyFill="1" applyBorder="1" applyAlignment="1">
      <alignment horizontal="center" vertical="center" wrapText="1" readingOrder="1"/>
    </xf>
    <xf numFmtId="166" fontId="4" fillId="8" borderId="27" xfId="1" applyNumberFormat="1" applyFont="1" applyFill="1" applyBorder="1" applyAlignment="1">
      <alignment horizontal="center" vertical="center" wrapText="1" readingOrder="2"/>
    </xf>
    <xf numFmtId="164" fontId="5" fillId="12" borderId="27" xfId="1" applyNumberFormat="1" applyFont="1" applyFill="1" applyBorder="1" applyAlignment="1">
      <alignment horizontal="center" vertical="center" wrapText="1" readingOrder="2"/>
    </xf>
    <xf numFmtId="0" fontId="5" fillId="12" borderId="27" xfId="1" applyNumberFormat="1" applyFont="1" applyFill="1" applyBorder="1" applyAlignment="1">
      <alignment horizontal="center" vertical="center" wrapText="1" readingOrder="1"/>
    </xf>
    <xf numFmtId="0" fontId="4" fillId="5" borderId="27" xfId="1" applyNumberFormat="1" applyFont="1" applyFill="1" applyBorder="1" applyAlignment="1">
      <alignment horizontal="center" vertical="center" wrapText="1" readingOrder="1"/>
    </xf>
    <xf numFmtId="0" fontId="3" fillId="5" borderId="27" xfId="1" applyNumberFormat="1" applyFont="1" applyFill="1" applyBorder="1" applyAlignment="1">
      <alignment horizontal="center" wrapText="1" readingOrder="1"/>
    </xf>
    <xf numFmtId="0" fontId="5" fillId="5" borderId="27" xfId="1" applyNumberFormat="1" applyFont="1" applyFill="1" applyBorder="1" applyAlignment="1">
      <alignment horizontal="center" vertical="center" wrapText="1" readingOrder="2"/>
    </xf>
    <xf numFmtId="0" fontId="19" fillId="4" borderId="27" xfId="1" applyNumberFormat="1" applyFont="1" applyFill="1" applyBorder="1" applyAlignment="1">
      <alignment horizontal="center" vertical="center" wrapText="1" readingOrder="2"/>
    </xf>
    <xf numFmtId="0" fontId="0" fillId="0" borderId="33" xfId="0" applyBorder="1"/>
    <xf numFmtId="166" fontId="21" fillId="5" borderId="27" xfId="1" applyNumberFormat="1" applyFont="1" applyFill="1" applyBorder="1" applyAlignment="1">
      <alignment horizontal="center" wrapText="1" readingOrder="1"/>
    </xf>
    <xf numFmtId="0" fontId="21" fillId="5" borderId="27" xfId="1" applyNumberFormat="1" applyFont="1" applyFill="1" applyBorder="1" applyAlignment="1">
      <alignment horizontal="center" wrapText="1" readingOrder="1"/>
    </xf>
    <xf numFmtId="165" fontId="5" fillId="3" borderId="12" xfId="3" applyNumberFormat="1" applyFont="1" applyFill="1" applyBorder="1" applyAlignment="1">
      <alignment horizontal="right" vertical="center" wrapText="1" readingOrder="1"/>
    </xf>
    <xf numFmtId="165" fontId="5" fillId="3" borderId="13" xfId="3" applyNumberFormat="1" applyFont="1" applyFill="1" applyBorder="1" applyAlignment="1">
      <alignment horizontal="right" vertical="center" wrapText="1" readingOrder="1"/>
    </xf>
    <xf numFmtId="165" fontId="5" fillId="3" borderId="12" xfId="3" applyNumberFormat="1" applyFont="1" applyFill="1" applyBorder="1" applyAlignment="1">
      <alignment horizontal="right" vertical="center" wrapText="1" readingOrder="2"/>
    </xf>
    <xf numFmtId="165" fontId="5" fillId="3" borderId="15" xfId="3" applyNumberFormat="1" applyFont="1" applyFill="1" applyBorder="1" applyAlignment="1">
      <alignment horizontal="right" vertical="center" wrapText="1" readingOrder="2"/>
    </xf>
    <xf numFmtId="165" fontId="5" fillId="3" borderId="13" xfId="3" applyNumberFormat="1" applyFont="1" applyFill="1" applyBorder="1" applyAlignment="1">
      <alignment horizontal="right" vertical="center" wrapText="1" readingOrder="2"/>
    </xf>
    <xf numFmtId="165" fontId="5" fillId="3" borderId="16" xfId="3" applyNumberFormat="1" applyFont="1" applyFill="1" applyBorder="1" applyAlignment="1">
      <alignment horizontal="right" vertical="center" wrapText="1" readingOrder="2"/>
    </xf>
    <xf numFmtId="0" fontId="4" fillId="6" borderId="1" xfId="5" applyNumberFormat="1" applyFont="1" applyFill="1" applyBorder="1" applyAlignment="1">
      <alignment horizontal="center" vertical="center" wrapText="1" readingOrder="2"/>
    </xf>
    <xf numFmtId="165" fontId="5" fillId="3" borderId="14" xfId="3" applyNumberFormat="1" applyFont="1" applyFill="1" applyBorder="1" applyAlignment="1">
      <alignment horizontal="right" vertical="center" wrapText="1" readingOrder="2"/>
    </xf>
    <xf numFmtId="165" fontId="5" fillId="3" borderId="0" xfId="3" applyNumberFormat="1" applyFont="1" applyFill="1" applyBorder="1" applyAlignment="1">
      <alignment horizontal="right" vertical="center" wrapText="1" readingOrder="2"/>
    </xf>
    <xf numFmtId="0" fontId="5" fillId="4" borderId="8" xfId="0" applyFont="1" applyFill="1" applyBorder="1" applyAlignment="1">
      <alignment horizontal="center" wrapText="1" readingOrder="2"/>
    </xf>
    <xf numFmtId="0" fontId="10" fillId="0" borderId="8" xfId="0" applyFont="1" applyBorder="1" applyAlignment="1">
      <alignment horizontal="center" vertical="center"/>
    </xf>
    <xf numFmtId="165" fontId="4" fillId="4" borderId="18" xfId="3" applyNumberFormat="1" applyFont="1" applyFill="1" applyBorder="1" applyAlignment="1">
      <alignment horizontal="center" vertical="center" textRotation="90" wrapText="1" readingOrder="1"/>
    </xf>
    <xf numFmtId="165" fontId="6" fillId="4" borderId="1" xfId="3" applyNumberFormat="1" applyFont="1" applyFill="1" applyBorder="1" applyAlignment="1">
      <alignment horizontal="center" vertical="center" textRotation="90" wrapText="1" readingOrder="2"/>
    </xf>
    <xf numFmtId="165" fontId="6" fillId="4" borderId="17" xfId="3" applyNumberFormat="1" applyFont="1" applyFill="1" applyBorder="1" applyAlignment="1">
      <alignment horizontal="center" vertical="center" textRotation="90" wrapText="1" readingOrder="2"/>
    </xf>
    <xf numFmtId="165" fontId="4" fillId="4" borderId="1" xfId="3" applyNumberFormat="1" applyFont="1" applyFill="1" applyBorder="1" applyAlignment="1">
      <alignment horizontal="center" vertical="center" textRotation="90" wrapText="1" readingOrder="1"/>
    </xf>
    <xf numFmtId="165" fontId="4" fillId="3" borderId="0" xfId="3" applyNumberFormat="1" applyFont="1" applyFill="1" applyBorder="1" applyAlignment="1">
      <alignment horizontal="center" vertical="center" textRotation="90" wrapText="1" readingOrder="1"/>
    </xf>
    <xf numFmtId="165" fontId="6" fillId="3" borderId="0" xfId="3" applyNumberFormat="1" applyFont="1" applyFill="1" applyBorder="1" applyAlignment="1">
      <alignment horizontal="center" vertical="center" textRotation="90" wrapText="1" readingOrder="2"/>
    </xf>
    <xf numFmtId="0" fontId="5" fillId="2" borderId="2" xfId="0" applyFont="1" applyFill="1" applyBorder="1" applyAlignment="1">
      <alignment horizontal="center" vertical="center" wrapText="1" readingOrder="2"/>
    </xf>
    <xf numFmtId="165" fontId="5" fillId="3" borderId="38" xfId="3" applyNumberFormat="1" applyFont="1" applyFill="1" applyBorder="1" applyAlignment="1">
      <alignment horizontal="right" vertical="center" wrapText="1" readingOrder="2"/>
    </xf>
    <xf numFmtId="0" fontId="4" fillId="0" borderId="2" xfId="0" applyFont="1" applyBorder="1" applyAlignment="1">
      <alignment horizontal="center" vertical="center" wrapText="1" readingOrder="2"/>
    </xf>
    <xf numFmtId="0" fontId="10" fillId="0" borderId="2" xfId="0" applyFont="1" applyBorder="1" applyAlignment="1">
      <alignment horizontal="center" vertical="center"/>
    </xf>
    <xf numFmtId="166" fontId="4" fillId="8" borderId="23" xfId="3" applyNumberFormat="1" applyFont="1" applyFill="1" applyBorder="1" applyAlignment="1">
      <alignment horizontal="center" vertical="center" wrapText="1" readingOrder="2"/>
    </xf>
    <xf numFmtId="164" fontId="5" fillId="7" borderId="23" xfId="3" applyNumberFormat="1" applyFont="1" applyFill="1" applyBorder="1" applyAlignment="1">
      <alignment horizontal="center" vertical="center" wrapText="1" readingOrder="2"/>
    </xf>
    <xf numFmtId="0" fontId="4" fillId="8" borderId="26" xfId="3" applyNumberFormat="1" applyFont="1" applyFill="1" applyBorder="1" applyAlignment="1">
      <alignment horizontal="center" vertical="center" wrapText="1" readingOrder="2"/>
    </xf>
    <xf numFmtId="164" fontId="5" fillId="7" borderId="26" xfId="3" applyNumberFormat="1" applyFont="1" applyFill="1" applyBorder="1" applyAlignment="1">
      <alignment horizontal="center" vertical="center" wrapText="1" readingOrder="1"/>
    </xf>
    <xf numFmtId="0" fontId="5" fillId="4" borderId="27" xfId="0" applyFont="1" applyFill="1" applyBorder="1" applyAlignment="1">
      <alignment horizontal="center" wrapText="1" readingOrder="2"/>
    </xf>
    <xf numFmtId="0" fontId="5" fillId="0" borderId="18" xfId="0" applyFont="1" applyBorder="1" applyAlignment="1">
      <alignment horizontal="center" vertical="center" wrapText="1" readingOrder="2"/>
    </xf>
    <xf numFmtId="0" fontId="5" fillId="0" borderId="95" xfId="0" applyFont="1" applyBorder="1" applyAlignment="1">
      <alignment horizontal="center" vertical="center" wrapText="1" readingOrder="2"/>
    </xf>
    <xf numFmtId="0" fontId="5" fillId="0" borderId="109" xfId="0" applyFont="1" applyBorder="1" applyAlignment="1">
      <alignment horizontal="center" vertical="center" wrapText="1" readingOrder="2"/>
    </xf>
    <xf numFmtId="0" fontId="5" fillId="0" borderId="7" xfId="0" applyFont="1" applyBorder="1" applyAlignment="1">
      <alignment vertical="center" textRotation="90" wrapText="1" readingOrder="2"/>
    </xf>
    <xf numFmtId="0" fontId="5" fillId="0" borderId="2" xfId="0" applyFont="1" applyBorder="1" applyAlignment="1">
      <alignment vertical="center" textRotation="90" wrapText="1" readingOrder="2"/>
    </xf>
    <xf numFmtId="0" fontId="5" fillId="3" borderId="1" xfId="0" applyFont="1" applyFill="1" applyBorder="1" applyAlignment="1">
      <alignment horizontal="right" vertical="center" wrapText="1" readingOrder="2"/>
    </xf>
    <xf numFmtId="0" fontId="0" fillId="0" borderId="1" xfId="0" applyBorder="1"/>
    <xf numFmtId="0" fontId="5" fillId="3" borderId="9" xfId="0" applyFont="1" applyFill="1" applyBorder="1" applyAlignment="1">
      <alignment horizontal="center" vertical="center" wrapText="1" readingOrder="2"/>
    </xf>
    <xf numFmtId="0" fontId="5" fillId="4" borderId="1" xfId="0" applyFont="1" applyFill="1" applyBorder="1" applyAlignment="1">
      <alignment horizontal="center" vertical="center" wrapText="1" readingOrder="2"/>
    </xf>
    <xf numFmtId="1" fontId="4" fillId="22" borderId="1" xfId="0" applyNumberFormat="1" applyFont="1" applyFill="1" applyBorder="1" applyAlignment="1">
      <alignment horizontal="center" vertical="center" wrapText="1" readingOrder="2"/>
    </xf>
    <xf numFmtId="1" fontId="4" fillId="6" borderId="1" xfId="0" applyNumberFormat="1" applyFont="1" applyFill="1" applyBorder="1" applyAlignment="1">
      <alignment horizontal="center" vertical="center" wrapText="1" readingOrder="2"/>
    </xf>
    <xf numFmtId="1" fontId="4" fillId="22" borderId="7" xfId="0" applyNumberFormat="1" applyFont="1" applyFill="1" applyBorder="1" applyAlignment="1">
      <alignment horizontal="center" vertical="center" wrapText="1" readingOrder="2"/>
    </xf>
    <xf numFmtId="0" fontId="5" fillId="23" borderId="7" xfId="0" applyFont="1" applyFill="1" applyBorder="1" applyAlignment="1">
      <alignment horizontal="center" vertical="center" wrapText="1" readingOrder="1"/>
    </xf>
    <xf numFmtId="0" fontId="5" fillId="23" borderId="7" xfId="0" applyFont="1" applyFill="1" applyBorder="1" applyAlignment="1">
      <alignment horizontal="center" vertical="center" textRotation="90" wrapText="1" readingOrder="2"/>
    </xf>
    <xf numFmtId="0" fontId="5" fillId="23" borderId="7" xfId="0" applyFont="1" applyFill="1" applyBorder="1" applyAlignment="1">
      <alignment horizontal="center" vertical="center" wrapText="1" readingOrder="2"/>
    </xf>
    <xf numFmtId="0" fontId="2" fillId="23" borderId="7" xfId="0" applyFont="1" applyFill="1" applyBorder="1" applyAlignment="1">
      <alignment horizontal="center" vertical="center" wrapText="1" readingOrder="2"/>
    </xf>
    <xf numFmtId="1" fontId="4" fillId="23" borderId="1" xfId="0" applyNumberFormat="1" applyFont="1" applyFill="1" applyBorder="1" applyAlignment="1">
      <alignment horizontal="center" vertical="center" wrapText="1" readingOrder="2"/>
    </xf>
    <xf numFmtId="0" fontId="5" fillId="23" borderId="9" xfId="0" applyFont="1" applyFill="1" applyBorder="1" applyAlignment="1">
      <alignment horizontal="center" vertical="center" wrapText="1" readingOrder="2"/>
    </xf>
    <xf numFmtId="1" fontId="4" fillId="0" borderId="1" xfId="0" applyNumberFormat="1" applyFont="1" applyBorder="1" applyAlignment="1">
      <alignment horizontal="center" vertical="center" wrapText="1" readingOrder="2"/>
    </xf>
    <xf numFmtId="1" fontId="10" fillId="0" borderId="1" xfId="0" applyNumberFormat="1" applyFont="1" applyBorder="1" applyAlignment="1">
      <alignment horizontal="center" vertical="center" readingOrder="2"/>
    </xf>
    <xf numFmtId="0" fontId="10" fillId="0" borderId="1" xfId="0" applyFont="1" applyBorder="1" applyAlignment="1">
      <alignment horizontal="center" vertical="center" readingOrder="2"/>
    </xf>
    <xf numFmtId="0" fontId="5" fillId="7" borderId="9" xfId="0" applyFont="1" applyFill="1" applyBorder="1" applyAlignment="1">
      <alignment horizontal="center" vertical="center" wrapText="1" readingOrder="2"/>
    </xf>
    <xf numFmtId="165" fontId="5" fillId="7" borderId="12" xfId="1" applyNumberFormat="1" applyFont="1" applyFill="1" applyBorder="1" applyAlignment="1">
      <alignment horizontal="right" vertical="center" wrapText="1" readingOrder="2"/>
    </xf>
    <xf numFmtId="1" fontId="4" fillId="7" borderId="1" xfId="0" applyNumberFormat="1" applyFont="1" applyFill="1" applyBorder="1" applyAlignment="1">
      <alignment horizontal="center" vertical="center" wrapText="1" readingOrder="2"/>
    </xf>
    <xf numFmtId="0" fontId="4" fillId="7" borderId="1" xfId="0" applyFont="1" applyFill="1" applyBorder="1" applyAlignment="1">
      <alignment horizontal="center" vertical="center" wrapText="1" readingOrder="2"/>
    </xf>
    <xf numFmtId="0" fontId="5" fillId="7" borderId="18" xfId="0" applyFont="1" applyFill="1" applyBorder="1" applyAlignment="1">
      <alignment horizontal="center" vertical="center" wrapText="1" readingOrder="2"/>
    </xf>
    <xf numFmtId="165" fontId="5" fillId="7" borderId="13" xfId="1" applyNumberFormat="1" applyFont="1" applyFill="1" applyBorder="1" applyAlignment="1">
      <alignment horizontal="right" vertical="center" wrapText="1" readingOrder="2"/>
    </xf>
    <xf numFmtId="0" fontId="10" fillId="7" borderId="7" xfId="0" applyFont="1" applyFill="1" applyBorder="1" applyAlignment="1">
      <alignment horizontal="center" vertical="center"/>
    </xf>
    <xf numFmtId="1" fontId="0" fillId="0" borderId="0" xfId="0" applyNumberFormat="1"/>
    <xf numFmtId="0" fontId="4" fillId="18" borderId="1" xfId="0" applyFont="1" applyFill="1" applyBorder="1" applyAlignment="1">
      <alignment horizontal="center" vertical="center" wrapText="1" readingOrder="2"/>
    </xf>
    <xf numFmtId="0" fontId="35" fillId="0" borderId="0" xfId="0" applyFont="1" applyBorder="1" applyAlignment="1">
      <alignment horizontal="center" vertical="center"/>
    </xf>
    <xf numFmtId="165" fontId="5" fillId="3" borderId="12" xfId="1" applyNumberFormat="1" applyFont="1" applyFill="1" applyBorder="1" applyAlignment="1">
      <alignment horizontal="center" vertical="center" wrapText="1" readingOrder="2"/>
    </xf>
    <xf numFmtId="0" fontId="10" fillId="16" borderId="1" xfId="0" applyFont="1" applyFill="1" applyBorder="1" applyAlignment="1">
      <alignment horizontal="center" vertical="center"/>
    </xf>
    <xf numFmtId="165" fontId="5" fillId="3" borderId="12" xfId="1" applyNumberFormat="1" applyFont="1" applyFill="1" applyBorder="1" applyAlignment="1">
      <alignment horizontal="center" vertical="center" wrapText="1" readingOrder="1"/>
    </xf>
    <xf numFmtId="165" fontId="5" fillId="3" borderId="15" xfId="1" applyNumberFormat="1" applyFont="1" applyFill="1" applyBorder="1" applyAlignment="1">
      <alignment horizontal="center" vertical="center" wrapText="1" readingOrder="2"/>
    </xf>
    <xf numFmtId="165" fontId="5" fillId="3" borderId="13" xfId="1" applyNumberFormat="1" applyFont="1" applyFill="1" applyBorder="1" applyAlignment="1">
      <alignment horizontal="center" vertical="center" wrapText="1" readingOrder="2"/>
    </xf>
    <xf numFmtId="165" fontId="5" fillId="3" borderId="13" xfId="1" applyNumberFormat="1" applyFont="1" applyFill="1" applyBorder="1" applyAlignment="1">
      <alignment horizontal="center" vertical="center" wrapText="1" readingOrder="1"/>
    </xf>
    <xf numFmtId="165" fontId="5" fillId="3" borderId="16" xfId="1" applyNumberFormat="1" applyFont="1" applyFill="1" applyBorder="1" applyAlignment="1">
      <alignment horizontal="center" vertical="center" wrapText="1" readingOrder="2"/>
    </xf>
    <xf numFmtId="0" fontId="5" fillId="20" borderId="1" xfId="0" applyFont="1" applyFill="1" applyBorder="1" applyAlignment="1">
      <alignment horizontal="center" vertical="center" wrapText="1" readingOrder="2"/>
    </xf>
    <xf numFmtId="0" fontId="4" fillId="20" borderId="1" xfId="0" applyFont="1" applyFill="1" applyBorder="1" applyAlignment="1">
      <alignment horizontal="center" vertical="center" wrapText="1" readingOrder="2"/>
    </xf>
    <xf numFmtId="0" fontId="10" fillId="20" borderId="1" xfId="0" applyFont="1" applyFill="1" applyBorder="1" applyAlignment="1">
      <alignment horizontal="center" vertical="center"/>
    </xf>
    <xf numFmtId="164" fontId="10" fillId="20" borderId="1" xfId="0" applyNumberFormat="1" applyFont="1" applyFill="1" applyBorder="1" applyAlignment="1">
      <alignment horizontal="center" vertical="center"/>
    </xf>
    <xf numFmtId="0" fontId="5" fillId="20" borderId="1" xfId="0" applyFont="1" applyFill="1" applyBorder="1" applyAlignment="1">
      <alignment horizontal="right" vertical="center" wrapText="1" readingOrder="2"/>
    </xf>
    <xf numFmtId="164" fontId="10" fillId="16" borderId="1" xfId="0" applyNumberFormat="1" applyFont="1" applyFill="1" applyBorder="1" applyAlignment="1">
      <alignment horizontal="center" vertical="center"/>
    </xf>
    <xf numFmtId="0" fontId="13" fillId="0" borderId="27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 readingOrder="2"/>
    </xf>
    <xf numFmtId="0" fontId="8" fillId="0" borderId="27" xfId="0" applyFont="1" applyBorder="1" applyAlignment="1">
      <alignment horizontal="right" vertical="center" readingOrder="2"/>
    </xf>
    <xf numFmtId="0" fontId="8" fillId="0" borderId="27" xfId="0" applyFont="1" applyBorder="1" applyAlignment="1">
      <alignment wrapText="1"/>
    </xf>
    <xf numFmtId="165" fontId="5" fillId="3" borderId="39" xfId="1" applyNumberFormat="1" applyFont="1" applyFill="1" applyBorder="1" applyAlignment="1">
      <alignment horizontal="right" vertical="center" wrapText="1" readingOrder="2"/>
    </xf>
    <xf numFmtId="0" fontId="5" fillId="18" borderId="1" xfId="0" applyFont="1" applyFill="1" applyBorder="1" applyAlignment="1">
      <alignment horizontal="right" vertical="center" wrapText="1" readingOrder="2"/>
    </xf>
    <xf numFmtId="0" fontId="10" fillId="21" borderId="1" xfId="0" applyFont="1" applyFill="1" applyBorder="1" applyAlignment="1">
      <alignment horizontal="center" vertical="center"/>
    </xf>
    <xf numFmtId="164" fontId="10" fillId="21" borderId="1" xfId="0" applyNumberFormat="1" applyFont="1" applyFill="1" applyBorder="1" applyAlignment="1">
      <alignment horizontal="center" vertical="center"/>
    </xf>
    <xf numFmtId="164" fontId="10" fillId="16" borderId="2" xfId="0" applyNumberFormat="1" applyFont="1" applyFill="1" applyBorder="1" applyAlignment="1">
      <alignment horizontal="center" vertical="center"/>
    </xf>
    <xf numFmtId="0" fontId="8" fillId="0" borderId="27" xfId="0" applyFont="1" applyBorder="1"/>
    <xf numFmtId="0" fontId="8" fillId="0" borderId="27" xfId="0" applyFont="1" applyFill="1" applyBorder="1"/>
    <xf numFmtId="0" fontId="8" fillId="0" borderId="27" xfId="0" applyFont="1" applyFill="1" applyBorder="1" applyAlignment="1">
      <alignment wrapText="1"/>
    </xf>
    <xf numFmtId="0" fontId="5" fillId="18" borderId="1" xfId="0" applyFont="1" applyFill="1" applyBorder="1" applyAlignment="1">
      <alignment horizontal="center" vertical="center" wrapText="1" readingOrder="2"/>
    </xf>
    <xf numFmtId="165" fontId="6" fillId="4" borderId="17" xfId="1" applyNumberFormat="1" applyFont="1" applyFill="1" applyBorder="1" applyAlignment="1">
      <alignment horizontal="center" vertical="center" textRotation="90" wrapText="1" readingOrder="2"/>
    </xf>
    <xf numFmtId="0" fontId="8" fillId="0" borderId="27" xfId="0" applyFont="1" applyBorder="1" applyAlignment="1">
      <alignment horizontal="right" vertical="center" wrapText="1" readingOrder="2"/>
    </xf>
    <xf numFmtId="0" fontId="8" fillId="0" borderId="27" xfId="0" applyFont="1" applyBorder="1" applyAlignment="1">
      <alignment vertical="center"/>
    </xf>
    <xf numFmtId="0" fontId="13" fillId="0" borderId="27" xfId="0" applyFont="1" applyBorder="1" applyAlignment="1">
      <alignment horizontal="right" vertical="center" wrapText="1" indent="1" readingOrder="2"/>
    </xf>
    <xf numFmtId="0" fontId="4" fillId="2" borderId="5" xfId="0" applyFont="1" applyFill="1" applyBorder="1" applyAlignment="1">
      <alignment horizontal="center" vertical="center" textRotation="90" wrapText="1" readingOrder="2"/>
    </xf>
    <xf numFmtId="0" fontId="4" fillId="2" borderId="17" xfId="0" applyFont="1" applyFill="1" applyBorder="1" applyAlignment="1">
      <alignment horizontal="center" vertical="center" textRotation="90" wrapText="1" readingOrder="2"/>
    </xf>
    <xf numFmtId="0" fontId="13" fillId="0" borderId="29" xfId="0" applyFont="1" applyBorder="1" applyAlignment="1">
      <alignment horizontal="right" vertical="center" wrapText="1" indent="1" readingOrder="2"/>
    </xf>
    <xf numFmtId="0" fontId="13" fillId="0" borderId="27" xfId="0" applyFont="1" applyBorder="1" applyAlignment="1">
      <alignment horizontal="right" vertical="center" wrapText="1" indent="1"/>
    </xf>
    <xf numFmtId="0" fontId="13" fillId="0" borderId="29" xfId="0" applyFont="1" applyBorder="1" applyAlignment="1">
      <alignment horizontal="right" vertical="center" wrapText="1" indent="1"/>
    </xf>
    <xf numFmtId="0" fontId="3" fillId="2" borderId="17" xfId="0" applyFont="1" applyFill="1" applyBorder="1" applyAlignment="1">
      <alignment horizontal="center" vertical="center" textRotation="90" wrapText="1" readingOrder="2"/>
    </xf>
    <xf numFmtId="166" fontId="4" fillId="24" borderId="23" xfId="1" applyNumberFormat="1" applyFont="1" applyFill="1" applyBorder="1" applyAlignment="1">
      <alignment horizontal="center" vertical="center" wrapText="1" readingOrder="2"/>
    </xf>
    <xf numFmtId="164" fontId="5" fillId="21" borderId="23" xfId="1" applyNumberFormat="1" applyFont="1" applyFill="1" applyBorder="1" applyAlignment="1">
      <alignment horizontal="center" vertical="center" wrapText="1" readingOrder="2"/>
    </xf>
    <xf numFmtId="0" fontId="4" fillId="24" borderId="26" xfId="1" applyNumberFormat="1" applyFont="1" applyFill="1" applyBorder="1" applyAlignment="1">
      <alignment horizontal="center" vertical="center" wrapText="1" readingOrder="2"/>
    </xf>
    <xf numFmtId="164" fontId="5" fillId="21" borderId="26" xfId="1" applyNumberFormat="1" applyFont="1" applyFill="1" applyBorder="1" applyAlignment="1">
      <alignment horizontal="center" vertical="center" wrapText="1" readingOrder="1"/>
    </xf>
    <xf numFmtId="0" fontId="38" fillId="3" borderId="0" xfId="1" applyNumberFormat="1" applyFont="1" applyFill="1" applyBorder="1" applyAlignment="1">
      <alignment horizontal="center" vertical="center" wrapText="1" readingOrder="2"/>
    </xf>
    <xf numFmtId="165" fontId="4" fillId="0" borderId="27" xfId="1" applyNumberFormat="1" applyFont="1" applyBorder="1" applyAlignment="1">
      <alignment horizontal="center" vertical="center" textRotation="90" wrapText="1" readingOrder="1"/>
    </xf>
    <xf numFmtId="0" fontId="4" fillId="8" borderId="27" xfId="1" applyNumberFormat="1" applyFont="1" applyFill="1" applyBorder="1" applyAlignment="1">
      <alignment horizontal="center" vertical="center" wrapText="1" readingOrder="2"/>
    </xf>
    <xf numFmtId="0" fontId="4" fillId="2" borderId="27" xfId="1" applyNumberFormat="1" applyFont="1" applyFill="1" applyBorder="1" applyAlignment="1">
      <alignment vertical="center" readingOrder="2"/>
    </xf>
    <xf numFmtId="0" fontId="3" fillId="4" borderId="27" xfId="1" applyNumberFormat="1" applyFont="1" applyFill="1" applyBorder="1" applyAlignment="1">
      <alignment horizontal="center" vertical="center" wrapText="1" readingOrder="2"/>
    </xf>
    <xf numFmtId="0" fontId="5" fillId="4" borderId="27" xfId="1" applyNumberFormat="1" applyFont="1" applyFill="1" applyBorder="1" applyAlignment="1">
      <alignment horizontal="center" vertical="center" wrapText="1" readingOrder="2"/>
    </xf>
    <xf numFmtId="0" fontId="4" fillId="4" borderId="27" xfId="1" applyNumberFormat="1" applyFont="1" applyFill="1" applyBorder="1" applyAlignment="1">
      <alignment vertical="center" textRotation="90" wrapText="1" readingOrder="1"/>
    </xf>
    <xf numFmtId="167" fontId="3" fillId="4" borderId="27" xfId="1" applyNumberFormat="1" applyFont="1" applyFill="1" applyBorder="1" applyAlignment="1">
      <alignment horizontal="center" vertical="center" wrapText="1" readingOrder="2"/>
    </xf>
    <xf numFmtId="0" fontId="4" fillId="4" borderId="27" xfId="1" applyNumberFormat="1" applyFont="1" applyFill="1" applyBorder="1" applyAlignment="1">
      <alignment horizontal="center" vertical="center" textRotation="90" wrapText="1" readingOrder="2"/>
    </xf>
    <xf numFmtId="165" fontId="4" fillId="2" borderId="27" xfId="1" applyNumberFormat="1" applyFont="1" applyFill="1" applyBorder="1" applyAlignment="1">
      <alignment horizontal="center" vertical="center" wrapText="1" readingOrder="2"/>
    </xf>
    <xf numFmtId="0" fontId="4" fillId="8" borderId="25" xfId="1" applyNumberFormat="1" applyFont="1" applyFill="1" applyBorder="1" applyAlignment="1">
      <alignment horizontal="center" vertical="center" wrapText="1" readingOrder="2"/>
    </xf>
    <xf numFmtId="0" fontId="7" fillId="0" borderId="59" xfId="0" applyFont="1" applyBorder="1" applyAlignment="1">
      <alignment horizontal="center" vertical="center" readingOrder="2"/>
    </xf>
    <xf numFmtId="0" fontId="7" fillId="0" borderId="11" xfId="0" applyFont="1" applyBorder="1" applyAlignment="1">
      <alignment horizontal="center" vertical="center" readingOrder="2"/>
    </xf>
    <xf numFmtId="0" fontId="7" fillId="0" borderId="58" xfId="0" applyFont="1" applyBorder="1" applyAlignment="1">
      <alignment horizontal="center" vertical="center" readingOrder="2"/>
    </xf>
    <xf numFmtId="0" fontId="10" fillId="0" borderId="60" xfId="0" applyFont="1" applyBorder="1" applyAlignment="1">
      <alignment horizontal="center" vertical="center" readingOrder="2"/>
    </xf>
    <xf numFmtId="0" fontId="10" fillId="0" borderId="6" xfId="0" applyFont="1" applyBorder="1" applyAlignment="1">
      <alignment horizontal="center" vertical="center" readingOrder="2"/>
    </xf>
    <xf numFmtId="0" fontId="10" fillId="0" borderId="0" xfId="0" applyFont="1" applyBorder="1" applyAlignment="1">
      <alignment horizontal="center" vertical="center" readingOrder="2"/>
    </xf>
    <xf numFmtId="0" fontId="10" fillId="0" borderId="16" xfId="0" applyFont="1" applyBorder="1" applyAlignment="1">
      <alignment horizontal="center" vertical="center" readingOrder="2"/>
    </xf>
    <xf numFmtId="0" fontId="3" fillId="4" borderId="10" xfId="0" applyFont="1" applyFill="1" applyBorder="1" applyAlignment="1">
      <alignment horizontal="center" vertical="center" wrapText="1" readingOrder="2"/>
    </xf>
    <xf numFmtId="0" fontId="3" fillId="4" borderId="5" xfId="0" applyFont="1" applyFill="1" applyBorder="1" applyAlignment="1">
      <alignment horizontal="center" vertical="center" wrapText="1" readingOrder="2"/>
    </xf>
    <xf numFmtId="0" fontId="8" fillId="4" borderId="37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 readingOrder="2"/>
    </xf>
    <xf numFmtId="0" fontId="3" fillId="4" borderId="0" xfId="0" applyFont="1" applyFill="1" applyBorder="1" applyAlignment="1">
      <alignment horizontal="center" vertical="center" wrapText="1" readingOrder="2"/>
    </xf>
    <xf numFmtId="0" fontId="5" fillId="4" borderId="7" xfId="0" applyFont="1" applyFill="1" applyBorder="1" applyAlignment="1">
      <alignment horizontal="center" vertical="center" wrapText="1" readingOrder="2"/>
    </xf>
    <xf numFmtId="0" fontId="13" fillId="4" borderId="7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0" fillId="0" borderId="39" xfId="0" applyBorder="1" applyAlignment="1">
      <alignment horizontal="center" vertical="center" textRotation="90"/>
    </xf>
    <xf numFmtId="0" fontId="13" fillId="4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textRotation="90"/>
    </xf>
    <xf numFmtId="0" fontId="0" fillId="0" borderId="36" xfId="0" applyBorder="1" applyAlignment="1">
      <alignment horizontal="center" vertical="center" textRotation="90"/>
    </xf>
    <xf numFmtId="0" fontId="9" fillId="4" borderId="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readingOrder="2"/>
    </xf>
    <xf numFmtId="0" fontId="3" fillId="4" borderId="4" xfId="0" applyFont="1" applyFill="1" applyBorder="1" applyAlignment="1">
      <alignment horizontal="center" vertical="center" wrapText="1" readingOrder="2"/>
    </xf>
    <xf numFmtId="0" fontId="8" fillId="4" borderId="7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 readingOrder="1"/>
    </xf>
    <xf numFmtId="0" fontId="3" fillId="4" borderId="3" xfId="0" applyFont="1" applyFill="1" applyBorder="1" applyAlignment="1">
      <alignment horizontal="center" vertical="center" wrapText="1" readingOrder="1"/>
    </xf>
    <xf numFmtId="0" fontId="3" fillId="4" borderId="7" xfId="0" applyFont="1" applyFill="1" applyBorder="1" applyAlignment="1">
      <alignment horizontal="center" vertical="center" wrapText="1" readingOrder="2"/>
    </xf>
    <xf numFmtId="0" fontId="3" fillId="4" borderId="3" xfId="0" applyFont="1" applyFill="1" applyBorder="1" applyAlignment="1">
      <alignment horizontal="center" vertical="center" wrapText="1" readingOrder="2"/>
    </xf>
    <xf numFmtId="0" fontId="16" fillId="0" borderId="28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0" fontId="16" fillId="0" borderId="30" xfId="0" applyFont="1" applyBorder="1" applyAlignment="1">
      <alignment horizontal="center" wrapText="1"/>
    </xf>
    <xf numFmtId="0" fontId="4" fillId="8" borderId="22" xfId="1" applyNumberFormat="1" applyFont="1" applyFill="1" applyBorder="1" applyAlignment="1">
      <alignment horizontal="center" vertical="center" wrapText="1" readingOrder="2"/>
    </xf>
    <xf numFmtId="165" fontId="2" fillId="0" borderId="22" xfId="1" applyNumberFormat="1" applyFont="1" applyBorder="1" applyAlignment="1">
      <alignment horizontal="center" vertical="center" textRotation="90" wrapText="1" readingOrder="1"/>
    </xf>
    <xf numFmtId="165" fontId="2" fillId="0" borderId="34" xfId="1" applyNumberFormat="1" applyFont="1" applyBorder="1" applyAlignment="1">
      <alignment horizontal="center" vertical="center" textRotation="90" wrapText="1" readingOrder="1"/>
    </xf>
    <xf numFmtId="165" fontId="2" fillId="0" borderId="54" xfId="1" applyNumberFormat="1" applyFont="1" applyBorder="1" applyAlignment="1">
      <alignment horizontal="center" vertical="center" textRotation="90" wrapText="1" readingOrder="1"/>
    </xf>
    <xf numFmtId="0" fontId="9" fillId="4" borderId="1" xfId="0" applyFont="1" applyFill="1" applyBorder="1" applyAlignment="1">
      <alignment horizontal="center" vertical="center"/>
    </xf>
    <xf numFmtId="0" fontId="9" fillId="4" borderId="53" xfId="0" applyFont="1" applyFill="1" applyBorder="1" applyAlignment="1">
      <alignment horizontal="center" vertical="center"/>
    </xf>
    <xf numFmtId="0" fontId="4" fillId="0" borderId="21" xfId="1" applyNumberFormat="1" applyFont="1" applyBorder="1" applyAlignment="1">
      <alignment horizontal="center" vertical="center" textRotation="90" wrapText="1" readingOrder="1"/>
    </xf>
    <xf numFmtId="0" fontId="4" fillId="0" borderId="24" xfId="1" applyNumberFormat="1" applyFont="1" applyBorder="1" applyAlignment="1">
      <alignment horizontal="center" vertical="center" textRotation="90" wrapText="1" readingOrder="1"/>
    </xf>
    <xf numFmtId="0" fontId="14" fillId="0" borderId="69" xfId="0" applyFont="1" applyBorder="1" applyAlignment="1">
      <alignment horizontal="center" vertical="center" textRotation="90" wrapText="1"/>
    </xf>
    <xf numFmtId="0" fontId="14" fillId="0" borderId="32" xfId="0" applyFont="1" applyBorder="1" applyAlignment="1">
      <alignment horizontal="center" vertical="center" textRotation="90" wrapText="1"/>
    </xf>
    <xf numFmtId="0" fontId="14" fillId="0" borderId="33" xfId="0" applyFont="1" applyBorder="1" applyAlignment="1">
      <alignment horizontal="center" vertical="center" textRotation="90" wrapText="1"/>
    </xf>
    <xf numFmtId="0" fontId="14" fillId="0" borderId="27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textRotation="90" wrapText="1" readingOrder="2"/>
    </xf>
    <xf numFmtId="0" fontId="6" fillId="0" borderId="45" xfId="0" applyFont="1" applyBorder="1" applyAlignment="1">
      <alignment horizontal="center" vertical="center" textRotation="90" wrapText="1" readingOrder="2"/>
    </xf>
    <xf numFmtId="0" fontId="6" fillId="0" borderId="33" xfId="0" applyFont="1" applyBorder="1" applyAlignment="1">
      <alignment horizontal="center" vertical="center" textRotation="90" wrapText="1" readingOrder="2"/>
    </xf>
    <xf numFmtId="0" fontId="0" fillId="0" borderId="50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4" fillId="2" borderId="56" xfId="0" applyFont="1" applyFill="1" applyBorder="1" applyAlignment="1">
      <alignment horizontal="center" vertical="center" textRotation="90" wrapText="1" readingOrder="2"/>
    </xf>
    <xf numFmtId="0" fontId="4" fillId="2" borderId="28" xfId="0" applyFont="1" applyFill="1" applyBorder="1" applyAlignment="1">
      <alignment horizontal="center" vertical="center" textRotation="90" wrapText="1" readingOrder="2"/>
    </xf>
    <xf numFmtId="0" fontId="4" fillId="2" borderId="26" xfId="0" applyFont="1" applyFill="1" applyBorder="1" applyAlignment="1">
      <alignment horizontal="center" vertical="center" textRotation="90" wrapText="1" readingOrder="2"/>
    </xf>
    <xf numFmtId="0" fontId="4" fillId="2" borderId="66" xfId="0" applyFont="1" applyFill="1" applyBorder="1" applyAlignment="1">
      <alignment horizontal="center" vertical="center" textRotation="90" wrapText="1" readingOrder="2"/>
    </xf>
    <xf numFmtId="0" fontId="0" fillId="0" borderId="68" xfId="0" applyBorder="1" applyAlignment="1">
      <alignment horizontal="center" vertical="center" textRotation="90"/>
    </xf>
    <xf numFmtId="0" fontId="9" fillId="4" borderId="10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 textRotation="90" wrapText="1" readingOrder="2"/>
    </xf>
    <xf numFmtId="0" fontId="2" fillId="2" borderId="14" xfId="0" applyFont="1" applyFill="1" applyBorder="1" applyAlignment="1">
      <alignment horizontal="center" vertical="center" textRotation="90" wrapText="1" readingOrder="2"/>
    </xf>
    <xf numFmtId="165" fontId="6" fillId="2" borderId="27" xfId="1" applyNumberFormat="1" applyFont="1" applyFill="1" applyBorder="1" applyAlignment="1">
      <alignment horizontal="center" vertical="center" textRotation="90" wrapText="1" readingOrder="2"/>
    </xf>
    <xf numFmtId="165" fontId="6" fillId="2" borderId="28" xfId="1" applyNumberFormat="1" applyFont="1" applyFill="1" applyBorder="1" applyAlignment="1">
      <alignment horizontal="center" vertical="center" textRotation="90" wrapText="1" readingOrder="2"/>
    </xf>
    <xf numFmtId="0" fontId="13" fillId="0" borderId="31" xfId="0" applyFont="1" applyBorder="1" applyAlignment="1">
      <alignment horizontal="center" vertical="center" textRotation="90"/>
    </xf>
    <xf numFmtId="0" fontId="13" fillId="0" borderId="32" xfId="0" applyFont="1" applyBorder="1" applyAlignment="1">
      <alignment horizontal="center" vertical="center" textRotation="90"/>
    </xf>
    <xf numFmtId="0" fontId="13" fillId="0" borderId="37" xfId="0" applyFont="1" applyBorder="1" applyAlignment="1">
      <alignment horizontal="center" vertical="center" textRotation="90"/>
    </xf>
    <xf numFmtId="0" fontId="13" fillId="0" borderId="38" xfId="0" applyFont="1" applyBorder="1" applyAlignment="1">
      <alignment horizontal="center" vertical="center" textRotation="90"/>
    </xf>
    <xf numFmtId="0" fontId="13" fillId="0" borderId="39" xfId="0" applyFont="1" applyBorder="1" applyAlignment="1">
      <alignment horizontal="center" vertical="center" textRotation="90"/>
    </xf>
    <xf numFmtId="0" fontId="15" fillId="0" borderId="0" xfId="0" applyFont="1" applyBorder="1" applyAlignment="1">
      <alignment horizontal="center" vertical="center" readingOrder="2"/>
    </xf>
    <xf numFmtId="0" fontId="8" fillId="4" borderId="40" xfId="0" applyFont="1" applyFill="1" applyBorder="1" applyAlignment="1">
      <alignment horizontal="center" vertical="center"/>
    </xf>
    <xf numFmtId="0" fontId="8" fillId="4" borderId="49" xfId="0" applyFont="1" applyFill="1" applyBorder="1" applyAlignment="1">
      <alignment horizontal="center" vertical="center"/>
    </xf>
    <xf numFmtId="165" fontId="9" fillId="13" borderId="14" xfId="0" applyNumberFormat="1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 textRotation="90" wrapText="1" readingOrder="2"/>
    </xf>
    <xf numFmtId="0" fontId="4" fillId="3" borderId="38" xfId="0" applyFont="1" applyFill="1" applyBorder="1" applyAlignment="1">
      <alignment horizontal="center" vertical="center" textRotation="90" wrapText="1" readingOrder="2"/>
    </xf>
    <xf numFmtId="0" fontId="4" fillId="3" borderId="39" xfId="0" applyFont="1" applyFill="1" applyBorder="1" applyAlignment="1">
      <alignment horizontal="center" vertical="center" textRotation="90" wrapText="1" readingOrder="2"/>
    </xf>
    <xf numFmtId="0" fontId="2" fillId="0" borderId="21" xfId="1" applyNumberFormat="1" applyFont="1" applyBorder="1" applyAlignment="1">
      <alignment horizontal="center" vertical="center" textRotation="90" wrapText="1" readingOrder="1"/>
    </xf>
    <xf numFmtId="0" fontId="2" fillId="0" borderId="24" xfId="1" applyNumberFormat="1" applyFont="1" applyBorder="1" applyAlignment="1">
      <alignment horizontal="center" vertical="center" textRotation="90" wrapText="1" readingOrder="1"/>
    </xf>
    <xf numFmtId="0" fontId="4" fillId="8" borderId="85" xfId="1" applyNumberFormat="1" applyFont="1" applyFill="1" applyBorder="1" applyAlignment="1">
      <alignment horizontal="center" vertical="center" wrapText="1" readingOrder="2"/>
    </xf>
    <xf numFmtId="0" fontId="4" fillId="8" borderId="86" xfId="1" applyNumberFormat="1" applyFont="1" applyFill="1" applyBorder="1" applyAlignment="1">
      <alignment horizontal="center" vertical="center" wrapText="1" readingOrder="2"/>
    </xf>
    <xf numFmtId="0" fontId="4" fillId="8" borderId="93" xfId="1" applyNumberFormat="1" applyFont="1" applyFill="1" applyBorder="1" applyAlignment="1">
      <alignment horizontal="center" vertical="center" wrapText="1" readingOrder="2"/>
    </xf>
    <xf numFmtId="0" fontId="4" fillId="8" borderId="94" xfId="1" applyNumberFormat="1" applyFont="1" applyFill="1" applyBorder="1" applyAlignment="1">
      <alignment horizontal="center" vertical="center" wrapText="1" readingOrder="2"/>
    </xf>
    <xf numFmtId="0" fontId="2" fillId="13" borderId="23" xfId="1" applyNumberFormat="1" applyFont="1" applyFill="1" applyBorder="1" applyAlignment="1">
      <alignment horizontal="center" vertical="center" wrapText="1" readingOrder="2"/>
    </xf>
    <xf numFmtId="0" fontId="2" fillId="13" borderId="80" xfId="1" applyNumberFormat="1" applyFont="1" applyFill="1" applyBorder="1" applyAlignment="1">
      <alignment horizontal="center" vertical="center" wrapText="1" readingOrder="2"/>
    </xf>
    <xf numFmtId="0" fontId="2" fillId="13" borderId="87" xfId="1" applyNumberFormat="1" applyFont="1" applyFill="1" applyBorder="1" applyAlignment="1">
      <alignment horizontal="center" vertical="center" wrapText="1" readingOrder="2"/>
    </xf>
    <xf numFmtId="0" fontId="2" fillId="13" borderId="35" xfId="1" applyNumberFormat="1" applyFont="1" applyFill="1" applyBorder="1" applyAlignment="1">
      <alignment horizontal="center" vertical="center" wrapText="1" readingOrder="2"/>
    </xf>
    <xf numFmtId="0" fontId="2" fillId="13" borderId="71" xfId="1" applyNumberFormat="1" applyFont="1" applyFill="1" applyBorder="1" applyAlignment="1">
      <alignment horizontal="center" vertical="center" wrapText="1" readingOrder="2"/>
    </xf>
    <xf numFmtId="0" fontId="2" fillId="13" borderId="73" xfId="1" applyNumberFormat="1" applyFont="1" applyFill="1" applyBorder="1" applyAlignment="1">
      <alignment horizontal="center" vertical="center" wrapText="1" readingOrder="2"/>
    </xf>
    <xf numFmtId="0" fontId="3" fillId="3" borderId="37" xfId="0" applyFont="1" applyFill="1" applyBorder="1" applyAlignment="1">
      <alignment horizontal="center" vertical="center" textRotation="90" wrapText="1" readingOrder="2"/>
    </xf>
    <xf numFmtId="0" fontId="3" fillId="3" borderId="38" xfId="0" applyFont="1" applyFill="1" applyBorder="1" applyAlignment="1">
      <alignment horizontal="center" vertical="center" textRotation="90" wrapText="1" readingOrder="2"/>
    </xf>
    <xf numFmtId="0" fontId="3" fillId="3" borderId="39" xfId="0" applyFont="1" applyFill="1" applyBorder="1" applyAlignment="1">
      <alignment horizontal="center" vertical="center" textRotation="90" wrapText="1" readingOrder="2"/>
    </xf>
    <xf numFmtId="0" fontId="6" fillId="13" borderId="14" xfId="0" applyFont="1" applyFill="1" applyBorder="1" applyAlignment="1">
      <alignment horizontal="center" vertical="center" wrapText="1" readingOrder="2"/>
    </xf>
    <xf numFmtId="0" fontId="5" fillId="13" borderId="14" xfId="0" applyFont="1" applyFill="1" applyBorder="1" applyAlignment="1">
      <alignment horizontal="center" vertical="center" wrapText="1" readingOrder="2"/>
    </xf>
    <xf numFmtId="0" fontId="5" fillId="13" borderId="37" xfId="0" applyFont="1" applyFill="1" applyBorder="1" applyAlignment="1">
      <alignment horizontal="center" vertical="center" wrapText="1" readingOrder="2"/>
    </xf>
    <xf numFmtId="0" fontId="4" fillId="3" borderId="16" xfId="0" applyFont="1" applyFill="1" applyBorder="1" applyAlignment="1">
      <alignment horizontal="center" vertical="center" textRotation="90" wrapText="1" readingOrder="2"/>
    </xf>
    <xf numFmtId="0" fontId="4" fillId="3" borderId="74" xfId="0" applyFont="1" applyFill="1" applyBorder="1" applyAlignment="1">
      <alignment horizontal="center" vertical="center" textRotation="90" wrapText="1" readingOrder="2"/>
    </xf>
    <xf numFmtId="0" fontId="6" fillId="13" borderId="16" xfId="1" applyNumberFormat="1" applyFont="1" applyFill="1" applyBorder="1" applyAlignment="1">
      <alignment horizontal="center" vertical="center" wrapText="1" readingOrder="1"/>
    </xf>
    <xf numFmtId="0" fontId="6" fillId="13" borderId="74" xfId="1" applyNumberFormat="1" applyFont="1" applyFill="1" applyBorder="1" applyAlignment="1">
      <alignment horizontal="center" vertical="center" wrapText="1" readingOrder="1"/>
    </xf>
    <xf numFmtId="0" fontId="6" fillId="13" borderId="38" xfId="1" applyNumberFormat="1" applyFont="1" applyFill="1" applyBorder="1" applyAlignment="1">
      <alignment horizontal="center" vertical="center" wrapText="1" readingOrder="2"/>
    </xf>
    <xf numFmtId="0" fontId="6" fillId="13" borderId="39" xfId="1" applyNumberFormat="1" applyFont="1" applyFill="1" applyBorder="1" applyAlignment="1">
      <alignment horizontal="center" vertical="center" wrapText="1" readingOrder="2"/>
    </xf>
    <xf numFmtId="0" fontId="2" fillId="13" borderId="38" xfId="1" applyNumberFormat="1" applyFont="1" applyFill="1" applyBorder="1" applyAlignment="1">
      <alignment horizontal="center" vertical="center" wrapText="1" readingOrder="2"/>
    </xf>
    <xf numFmtId="165" fontId="9" fillId="13" borderId="73" xfId="0" applyNumberFormat="1" applyFont="1" applyFill="1" applyBorder="1" applyAlignment="1">
      <alignment horizontal="center" vertical="center"/>
    </xf>
    <xf numFmtId="0" fontId="2" fillId="13" borderId="39" xfId="1" applyNumberFormat="1" applyFont="1" applyFill="1" applyBorder="1" applyAlignment="1">
      <alignment horizontal="center" vertical="center" wrapText="1" readingOrder="2"/>
    </xf>
    <xf numFmtId="0" fontId="8" fillId="0" borderId="0" xfId="1" applyNumberFormat="1" applyFont="1" applyBorder="1" applyAlignment="1">
      <alignment horizontal="right" vertical="top" wrapText="1"/>
    </xf>
    <xf numFmtId="0" fontId="10" fillId="3" borderId="7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right" vertical="center"/>
    </xf>
    <xf numFmtId="0" fontId="2" fillId="13" borderId="57" xfId="1" applyNumberFormat="1" applyFont="1" applyFill="1" applyBorder="1" applyAlignment="1">
      <alignment horizontal="center" vertical="center" wrapText="1" readingOrder="2"/>
    </xf>
    <xf numFmtId="165" fontId="9" fillId="12" borderId="73" xfId="0" applyNumberFormat="1" applyFont="1" applyFill="1" applyBorder="1" applyAlignment="1">
      <alignment horizontal="center" vertical="center"/>
    </xf>
    <xf numFmtId="165" fontId="9" fillId="12" borderId="1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 readingOrder="2"/>
    </xf>
    <xf numFmtId="0" fontId="4" fillId="0" borderId="8" xfId="0" applyFont="1" applyBorder="1" applyAlignment="1">
      <alignment horizontal="center" vertical="center" textRotation="90" wrapText="1" readingOrder="2"/>
    </xf>
    <xf numFmtId="0" fontId="4" fillId="0" borderId="7" xfId="0" applyFont="1" applyBorder="1" applyAlignment="1">
      <alignment horizontal="center" vertical="center" textRotation="90" wrapText="1" readingOrder="2"/>
    </xf>
    <xf numFmtId="0" fontId="6" fillId="0" borderId="3" xfId="0" applyFont="1" applyBorder="1" applyAlignment="1">
      <alignment horizontal="center" vertical="center" textRotation="90" wrapText="1" readingOrder="2"/>
    </xf>
    <xf numFmtId="0" fontId="6" fillId="0" borderId="69" xfId="0" applyFont="1" applyBorder="1" applyAlignment="1">
      <alignment horizontal="center" vertical="center" wrapText="1" readingOrder="2"/>
    </xf>
    <xf numFmtId="0" fontId="6" fillId="0" borderId="32" xfId="0" applyFont="1" applyBorder="1" applyAlignment="1">
      <alignment horizontal="center" vertical="center" wrapText="1" readingOrder="2"/>
    </xf>
    <xf numFmtId="0" fontId="6" fillId="0" borderId="33" xfId="0" applyFont="1" applyBorder="1" applyAlignment="1">
      <alignment horizontal="center" vertical="center" wrapText="1" readingOrder="2"/>
    </xf>
    <xf numFmtId="0" fontId="4" fillId="0" borderId="27" xfId="0" applyFont="1" applyBorder="1" applyAlignment="1">
      <alignment horizontal="center" vertical="center" textRotation="90" wrapText="1" readingOrder="2"/>
    </xf>
    <xf numFmtId="0" fontId="5" fillId="0" borderId="1" xfId="0" applyFont="1" applyBorder="1" applyAlignment="1">
      <alignment horizontal="center" vertical="center" textRotation="90" wrapText="1" readingOrder="2"/>
    </xf>
    <xf numFmtId="0" fontId="5" fillId="0" borderId="8" xfId="0" applyFont="1" applyBorder="1" applyAlignment="1">
      <alignment horizontal="center" vertical="center" textRotation="90" wrapText="1" readingOrder="2"/>
    </xf>
    <xf numFmtId="0" fontId="5" fillId="0" borderId="1" xfId="0" applyFont="1" applyBorder="1" applyAlignment="1">
      <alignment horizontal="center" vertical="center" textRotation="90" wrapText="1" readingOrder="1"/>
    </xf>
    <xf numFmtId="0" fontId="5" fillId="0" borderId="7" xfId="0" applyFont="1" applyBorder="1" applyAlignment="1">
      <alignment horizontal="center" vertical="center" textRotation="90" wrapText="1" readingOrder="1"/>
    </xf>
    <xf numFmtId="0" fontId="5" fillId="0" borderId="7" xfId="0" applyFont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6" fillId="0" borderId="7" xfId="0" applyFont="1" applyBorder="1" applyAlignment="1">
      <alignment horizontal="center" vertical="center" wrapText="1" readingOrder="2"/>
    </xf>
    <xf numFmtId="0" fontId="6" fillId="0" borderId="2" xfId="0" applyFont="1" applyBorder="1" applyAlignment="1">
      <alignment horizontal="center" vertical="center" wrapText="1" readingOrder="2"/>
    </xf>
    <xf numFmtId="0" fontId="7" fillId="0" borderId="0" xfId="0" applyFont="1" applyBorder="1" applyAlignment="1">
      <alignment horizontal="center" readingOrder="2"/>
    </xf>
    <xf numFmtId="0" fontId="8" fillId="0" borderId="6" xfId="0" applyFont="1" applyBorder="1" applyAlignment="1">
      <alignment horizontal="center" vertical="center" readingOrder="2"/>
    </xf>
    <xf numFmtId="0" fontId="5" fillId="10" borderId="7" xfId="0" applyFont="1" applyFill="1" applyBorder="1" applyAlignment="1">
      <alignment horizontal="center" vertical="center" wrapText="1" readingOrder="1"/>
    </xf>
    <xf numFmtId="0" fontId="5" fillId="10" borderId="2" xfId="0" applyFont="1" applyFill="1" applyBorder="1" applyAlignment="1">
      <alignment horizontal="center" vertical="center" wrapText="1" readingOrder="1"/>
    </xf>
    <xf numFmtId="0" fontId="5" fillId="10" borderId="7" xfId="0" applyFont="1" applyFill="1" applyBorder="1" applyAlignment="1">
      <alignment horizontal="center" vertical="center" textRotation="90" wrapText="1" readingOrder="2"/>
    </xf>
    <xf numFmtId="0" fontId="5" fillId="10" borderId="2" xfId="0" applyFont="1" applyFill="1" applyBorder="1" applyAlignment="1">
      <alignment horizontal="center" vertical="center" textRotation="90" wrapText="1" readingOrder="2"/>
    </xf>
    <xf numFmtId="0" fontId="5" fillId="10" borderId="7" xfId="0" applyFont="1" applyFill="1" applyBorder="1" applyAlignment="1">
      <alignment horizontal="center" vertical="center" wrapText="1" readingOrder="2"/>
    </xf>
    <xf numFmtId="0" fontId="5" fillId="10" borderId="2" xfId="0" applyFont="1" applyFill="1" applyBorder="1" applyAlignment="1">
      <alignment horizontal="center" vertical="center" wrapText="1" readingOrder="2"/>
    </xf>
    <xf numFmtId="0" fontId="2" fillId="4" borderId="7" xfId="0" applyFont="1" applyFill="1" applyBorder="1" applyAlignment="1">
      <alignment horizontal="center" vertical="center" wrapText="1" readingOrder="2"/>
    </xf>
    <xf numFmtId="0" fontId="2" fillId="4" borderId="2" xfId="0" applyFont="1" applyFill="1" applyBorder="1" applyAlignment="1">
      <alignment horizontal="center" vertical="center" wrapText="1" readingOrder="2"/>
    </xf>
    <xf numFmtId="0" fontId="5" fillId="4" borderId="1" xfId="0" applyFont="1" applyFill="1" applyBorder="1" applyAlignment="1">
      <alignment horizontal="center" vertical="center" wrapText="1" readingOrder="2"/>
    </xf>
    <xf numFmtId="0" fontId="33" fillId="0" borderId="0" xfId="0" applyFont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69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69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8" fillId="0" borderId="97" xfId="0" applyFont="1" applyBorder="1" applyAlignment="1">
      <alignment horizontal="center" vertical="center" wrapText="1" readingOrder="2"/>
    </xf>
    <xf numFmtId="0" fontId="28" fillId="0" borderId="86" xfId="0" applyFont="1" applyBorder="1" applyAlignment="1">
      <alignment horizontal="center" vertical="center" wrapText="1" readingOrder="2"/>
    </xf>
    <xf numFmtId="0" fontId="28" fillId="0" borderId="50" xfId="0" applyFont="1" applyBorder="1" applyAlignment="1">
      <alignment horizontal="center" vertical="center" wrapText="1" readingOrder="2"/>
    </xf>
    <xf numFmtId="0" fontId="29" fillId="0" borderId="66" xfId="0" applyFont="1" applyBorder="1" applyAlignment="1">
      <alignment horizontal="center" vertical="center"/>
    </xf>
    <xf numFmtId="0" fontId="29" fillId="0" borderId="94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 textRotation="90" wrapText="1"/>
    </xf>
    <xf numFmtId="0" fontId="32" fillId="0" borderId="27" xfId="0" applyFont="1" applyBorder="1" applyAlignment="1">
      <alignment horizontal="center"/>
    </xf>
    <xf numFmtId="0" fontId="32" fillId="0" borderId="97" xfId="0" applyFont="1" applyBorder="1" applyAlignment="1">
      <alignment horizontal="center"/>
    </xf>
    <xf numFmtId="0" fontId="32" fillId="0" borderId="86" xfId="0" applyFont="1" applyBorder="1" applyAlignment="1">
      <alignment horizontal="center"/>
    </xf>
    <xf numFmtId="0" fontId="32" fillId="0" borderId="96" xfId="0" applyFont="1" applyBorder="1" applyAlignment="1">
      <alignment horizontal="center"/>
    </xf>
    <xf numFmtId="0" fontId="32" fillId="0" borderId="27" xfId="0" applyFont="1" applyBorder="1" applyAlignment="1">
      <alignment horizontal="center" vertical="center" textRotation="90" wrapText="1" readingOrder="2"/>
    </xf>
    <xf numFmtId="0" fontId="32" fillId="0" borderId="28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32" fillId="0" borderId="69" xfId="0" applyFont="1" applyBorder="1" applyAlignment="1">
      <alignment horizontal="center"/>
    </xf>
    <xf numFmtId="0" fontId="32" fillId="0" borderId="66" xfId="0" applyFont="1" applyBorder="1" applyAlignment="1">
      <alignment horizontal="center"/>
    </xf>
    <xf numFmtId="0" fontId="32" fillId="0" borderId="94" xfId="0" applyFont="1" applyBorder="1" applyAlignment="1">
      <alignment horizontal="center"/>
    </xf>
    <xf numFmtId="0" fontId="32" fillId="0" borderId="47" xfId="0" applyFont="1" applyBorder="1" applyAlignment="1">
      <alignment horizontal="center"/>
    </xf>
    <xf numFmtId="0" fontId="32" fillId="5" borderId="104" xfId="0" applyFont="1" applyFill="1" applyBorder="1" applyAlignment="1">
      <alignment horizontal="center"/>
    </xf>
    <xf numFmtId="0" fontId="32" fillId="5" borderId="103" xfId="0" applyFont="1" applyFill="1" applyBorder="1" applyAlignment="1">
      <alignment horizontal="center"/>
    </xf>
    <xf numFmtId="0" fontId="32" fillId="5" borderId="72" xfId="0" applyFont="1" applyFill="1" applyBorder="1" applyAlignment="1">
      <alignment horizontal="center"/>
    </xf>
    <xf numFmtId="0" fontId="32" fillId="5" borderId="99" xfId="0" applyFont="1" applyFill="1" applyBorder="1" applyAlignment="1">
      <alignment horizontal="center"/>
    </xf>
    <xf numFmtId="0" fontId="32" fillId="5" borderId="91" xfId="0" applyFont="1" applyFill="1" applyBorder="1" applyAlignment="1">
      <alignment horizontal="center"/>
    </xf>
    <xf numFmtId="0" fontId="32" fillId="0" borderId="27" xfId="0" applyFont="1" applyBorder="1" applyAlignment="1">
      <alignment horizontal="center" vertical="center" textRotation="90"/>
    </xf>
    <xf numFmtId="0" fontId="37" fillId="0" borderId="27" xfId="0" applyFont="1" applyBorder="1" applyAlignment="1">
      <alignment horizontal="center" vertical="center" textRotation="90" wrapText="1" readingOrder="2"/>
    </xf>
    <xf numFmtId="0" fontId="32" fillId="5" borderId="105" xfId="0" applyFont="1" applyFill="1" applyBorder="1" applyAlignment="1">
      <alignment horizontal="center"/>
    </xf>
    <xf numFmtId="0" fontId="32" fillId="5" borderId="89" xfId="0" applyFont="1" applyFill="1" applyBorder="1" applyAlignment="1">
      <alignment horizontal="center"/>
    </xf>
    <xf numFmtId="0" fontId="36" fillId="0" borderId="0" xfId="0" applyFont="1" applyBorder="1" applyAlignment="1">
      <alignment horizontal="right" vertical="center" wrapText="1" readingOrder="2"/>
    </xf>
    <xf numFmtId="0" fontId="36" fillId="0" borderId="0" xfId="0" applyFont="1" applyBorder="1" applyAlignment="1">
      <alignment horizontal="center"/>
    </xf>
    <xf numFmtId="0" fontId="36" fillId="0" borderId="83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31" fillId="0" borderId="37" xfId="0" applyFont="1" applyBorder="1" applyAlignment="1">
      <alignment horizontal="center" vertical="center"/>
    </xf>
    <xf numFmtId="0" fontId="31" fillId="0" borderId="77" xfId="0" applyFont="1" applyBorder="1" applyAlignment="1">
      <alignment horizontal="center" vertical="center"/>
    </xf>
    <xf numFmtId="0" fontId="31" fillId="0" borderId="95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6" fillId="0" borderId="69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 wrapText="1" readingOrder="2"/>
    </xf>
    <xf numFmtId="0" fontId="31" fillId="0" borderId="28" xfId="0" applyFont="1" applyBorder="1" applyAlignment="1">
      <alignment horizontal="center" vertical="center" wrapText="1" readingOrder="2"/>
    </xf>
    <xf numFmtId="0" fontId="31" fillId="0" borderId="29" xfId="0" applyFont="1" applyBorder="1" applyAlignment="1">
      <alignment horizontal="center" vertical="center" wrapText="1" readingOrder="2"/>
    </xf>
    <xf numFmtId="0" fontId="31" fillId="0" borderId="30" xfId="0" applyFont="1" applyBorder="1" applyAlignment="1">
      <alignment horizontal="center" vertical="center" wrapText="1" readingOrder="2"/>
    </xf>
    <xf numFmtId="0" fontId="31" fillId="0" borderId="38" xfId="0" applyFont="1" applyBorder="1" applyAlignment="1">
      <alignment vertical="center" textRotation="90" wrapText="1" readingOrder="2"/>
    </xf>
    <xf numFmtId="0" fontId="37" fillId="0" borderId="28" xfId="0" applyFont="1" applyBorder="1" applyAlignment="1">
      <alignment vertical="center" wrapText="1" readingOrder="2"/>
    </xf>
    <xf numFmtId="0" fontId="37" fillId="0" borderId="29" xfId="0" applyFont="1" applyBorder="1" applyAlignment="1">
      <alignment vertical="center" wrapText="1" readingOrder="2"/>
    </xf>
    <xf numFmtId="0" fontId="37" fillId="0" borderId="30" xfId="0" applyFont="1" applyBorder="1" applyAlignment="1">
      <alignment vertical="center" wrapText="1" readingOrder="2"/>
    </xf>
    <xf numFmtId="0" fontId="37" fillId="5" borderId="28" xfId="0" applyFont="1" applyFill="1" applyBorder="1" applyAlignment="1">
      <alignment vertical="center" wrapText="1" readingOrder="2"/>
    </xf>
    <xf numFmtId="0" fontId="37" fillId="5" borderId="29" xfId="0" applyFont="1" applyFill="1" applyBorder="1" applyAlignment="1">
      <alignment vertical="center" wrapText="1" readingOrder="2"/>
    </xf>
    <xf numFmtId="0" fontId="37" fillId="5" borderId="30" xfId="0" applyFont="1" applyFill="1" applyBorder="1" applyAlignment="1">
      <alignment vertical="center" wrapText="1" readingOrder="2"/>
    </xf>
    <xf numFmtId="0" fontId="31" fillId="0" borderId="37" xfId="0" applyFont="1" applyBorder="1" applyAlignment="1">
      <alignment vertical="center" textRotation="90" wrapText="1" readingOrder="2"/>
    </xf>
    <xf numFmtId="0" fontId="37" fillId="0" borderId="102" xfId="0" applyFont="1" applyBorder="1" applyAlignment="1">
      <alignment vertical="center" wrapText="1" readingOrder="2"/>
    </xf>
    <xf numFmtId="0" fontId="37" fillId="0" borderId="98" xfId="0" applyFont="1" applyBorder="1" applyAlignment="1">
      <alignment vertical="center" wrapText="1" readingOrder="2"/>
    </xf>
    <xf numFmtId="0" fontId="37" fillId="0" borderId="95" xfId="0" applyFont="1" applyBorder="1" applyAlignment="1">
      <alignment vertical="center" wrapText="1" readingOrder="2"/>
    </xf>
    <xf numFmtId="0" fontId="37" fillId="0" borderId="66" xfId="0" applyFont="1" applyBorder="1" applyAlignment="1">
      <alignment vertical="center" wrapText="1" readingOrder="2"/>
    </xf>
    <xf numFmtId="0" fontId="37" fillId="0" borderId="94" xfId="0" applyFont="1" applyBorder="1" applyAlignment="1">
      <alignment vertical="center" wrapText="1" readingOrder="2"/>
    </xf>
    <xf numFmtId="0" fontId="37" fillId="0" borderId="47" xfId="0" applyFont="1" applyBorder="1" applyAlignment="1">
      <alignment vertical="center" wrapText="1" readingOrder="2"/>
    </xf>
    <xf numFmtId="0" fontId="37" fillId="5" borderId="103" xfId="0" applyFont="1" applyFill="1" applyBorder="1" applyAlignment="1">
      <alignment vertical="center" wrapText="1" readingOrder="2"/>
    </xf>
    <xf numFmtId="0" fontId="37" fillId="5" borderId="72" xfId="0" applyFont="1" applyFill="1" applyBorder="1" applyAlignment="1">
      <alignment vertical="center" wrapText="1" readingOrder="2"/>
    </xf>
    <xf numFmtId="0" fontId="37" fillId="5" borderId="71" xfId="0" applyFont="1" applyFill="1" applyBorder="1" applyAlignment="1">
      <alignment vertical="center" wrapText="1" readingOrder="2"/>
    </xf>
    <xf numFmtId="0" fontId="37" fillId="5" borderId="99" xfId="0" applyFont="1" applyFill="1" applyBorder="1" applyAlignment="1">
      <alignment vertical="center" wrapText="1" readingOrder="2"/>
    </xf>
    <xf numFmtId="0" fontId="37" fillId="5" borderId="73" xfId="0" applyFont="1" applyFill="1" applyBorder="1" applyAlignment="1">
      <alignment vertical="center" wrapText="1" readingOrder="2"/>
    </xf>
    <xf numFmtId="0" fontId="37" fillId="0" borderId="65" xfId="0" applyFont="1" applyBorder="1" applyAlignment="1">
      <alignment vertical="center" wrapText="1" readingOrder="2"/>
    </xf>
    <xf numFmtId="0" fontId="37" fillId="0" borderId="92" xfId="0" applyFont="1" applyBorder="1" applyAlignment="1">
      <alignment vertical="center" wrapText="1" readingOrder="2"/>
    </xf>
    <xf numFmtId="0" fontId="37" fillId="0" borderId="48" xfId="0" applyFont="1" applyBorder="1" applyAlignment="1">
      <alignment vertical="center" wrapText="1" readingOrder="2"/>
    </xf>
    <xf numFmtId="0" fontId="37" fillId="0" borderId="97" xfId="0" applyFont="1" applyBorder="1" applyAlignment="1">
      <alignment vertical="center" wrapText="1" readingOrder="2"/>
    </xf>
    <xf numFmtId="0" fontId="37" fillId="0" borderId="86" xfId="0" applyFont="1" applyBorder="1" applyAlignment="1">
      <alignment vertical="center" wrapText="1" readingOrder="2"/>
    </xf>
    <xf numFmtId="0" fontId="37" fillId="0" borderId="96" xfId="0" applyFont="1" applyBorder="1" applyAlignment="1">
      <alignment vertical="center" wrapText="1" readingOrder="2"/>
    </xf>
    <xf numFmtId="0" fontId="36" fillId="0" borderId="27" xfId="0" applyFont="1" applyBorder="1" applyAlignment="1">
      <alignment vertical="center" textRotation="90" wrapText="1" readingOrder="2"/>
    </xf>
    <xf numFmtId="0" fontId="37" fillId="0" borderId="27" xfId="0" applyFont="1" applyBorder="1" applyAlignment="1">
      <alignment vertical="center" wrapText="1" readingOrder="2"/>
    </xf>
    <xf numFmtId="0" fontId="36" fillId="0" borderId="38" xfId="0" applyFont="1" applyBorder="1" applyAlignment="1">
      <alignment vertical="center" textRotation="90" wrapText="1" readingOrder="2"/>
    </xf>
    <xf numFmtId="0" fontId="37" fillId="5" borderId="102" xfId="0" applyFont="1" applyFill="1" applyBorder="1" applyAlignment="1">
      <alignment vertical="center" wrapText="1" readingOrder="2"/>
    </xf>
    <xf numFmtId="0" fontId="37" fillId="5" borderId="98" xfId="0" applyFont="1" applyFill="1" applyBorder="1" applyAlignment="1">
      <alignment vertical="center" wrapText="1" readingOrder="2"/>
    </xf>
    <xf numFmtId="0" fontId="37" fillId="5" borderId="95" xfId="0" applyFont="1" applyFill="1" applyBorder="1" applyAlignment="1">
      <alignment vertical="center" wrapText="1" readingOrder="2"/>
    </xf>
    <xf numFmtId="0" fontId="37" fillId="5" borderId="27" xfId="0" applyFont="1" applyFill="1" applyBorder="1" applyAlignment="1">
      <alignment vertical="center" wrapText="1" readingOrder="2"/>
    </xf>
    <xf numFmtId="0" fontId="31" fillId="0" borderId="34" xfId="0" applyFont="1" applyBorder="1" applyAlignment="1">
      <alignment vertical="center" textRotation="90" wrapText="1" readingOrder="2"/>
    </xf>
    <xf numFmtId="0" fontId="31" fillId="0" borderId="15" xfId="0" applyFont="1" applyBorder="1" applyAlignment="1">
      <alignment vertical="center" textRotation="90" wrapText="1" readingOrder="2"/>
    </xf>
    <xf numFmtId="0" fontId="36" fillId="0" borderId="38" xfId="0" applyFont="1" applyBorder="1" applyAlignment="1">
      <alignment vertical="center" textRotation="90"/>
    </xf>
    <xf numFmtId="165" fontId="4" fillId="0" borderId="27" xfId="1" applyNumberFormat="1" applyFont="1" applyBorder="1" applyAlignment="1">
      <alignment horizontal="center" vertical="center" textRotation="90" wrapText="1" readingOrder="1"/>
    </xf>
    <xf numFmtId="165" fontId="4" fillId="2" borderId="27" xfId="1" applyNumberFormat="1" applyFont="1" applyFill="1" applyBorder="1" applyAlignment="1">
      <alignment horizontal="center" vertical="center" wrapText="1" readingOrder="2"/>
    </xf>
    <xf numFmtId="0" fontId="4" fillId="0" borderId="27" xfId="1" applyNumberFormat="1" applyFont="1" applyBorder="1" applyAlignment="1">
      <alignment horizontal="center" vertical="center" textRotation="90" wrapText="1" readingOrder="1"/>
    </xf>
    <xf numFmtId="0" fontId="4" fillId="8" borderId="27" xfId="1" applyNumberFormat="1" applyFont="1" applyFill="1" applyBorder="1" applyAlignment="1">
      <alignment horizontal="center" vertical="center" wrapText="1" readingOrder="2"/>
    </xf>
    <xf numFmtId="0" fontId="20" fillId="0" borderId="48" xfId="1" applyNumberFormat="1" applyFont="1" applyBorder="1" applyAlignment="1">
      <alignment horizontal="center" vertical="center"/>
    </xf>
    <xf numFmtId="0" fontId="20" fillId="0" borderId="33" xfId="1" applyNumberFormat="1" applyFont="1" applyBorder="1" applyAlignment="1">
      <alignment horizontal="center" vertical="center"/>
    </xf>
    <xf numFmtId="0" fontId="10" fillId="0" borderId="30" xfId="1" applyNumberFormat="1" applyFont="1" applyBorder="1" applyAlignment="1">
      <alignment horizontal="center" vertical="center" wrapText="1"/>
    </xf>
    <xf numFmtId="0" fontId="10" fillId="0" borderId="27" xfId="1" applyNumberFormat="1" applyFont="1" applyBorder="1" applyAlignment="1">
      <alignment horizontal="center" vertical="center" wrapText="1"/>
    </xf>
    <xf numFmtId="0" fontId="2" fillId="10" borderId="27" xfId="1" applyNumberFormat="1" applyFont="1" applyFill="1" applyBorder="1" applyAlignment="1">
      <alignment horizontal="center" vertical="center" wrapText="1" readingOrder="1"/>
    </xf>
    <xf numFmtId="0" fontId="2" fillId="10" borderId="27" xfId="1" applyNumberFormat="1" applyFont="1" applyFill="1" applyBorder="1" applyAlignment="1">
      <alignment horizontal="center" vertical="center" wrapText="1" readingOrder="2"/>
    </xf>
    <xf numFmtId="0" fontId="5" fillId="4" borderId="27" xfId="0" applyNumberFormat="1" applyFont="1" applyFill="1" applyBorder="1" applyAlignment="1">
      <alignment horizontal="center" vertical="center" wrapText="1" readingOrder="2"/>
    </xf>
    <xf numFmtId="0" fontId="13" fillId="4" borderId="27" xfId="0" applyNumberFormat="1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textRotation="90" wrapText="1" readingOrder="2"/>
    </xf>
    <xf numFmtId="0" fontId="4" fillId="2" borderId="1" xfId="0" applyFont="1" applyFill="1" applyBorder="1" applyAlignment="1">
      <alignment horizontal="center" vertical="center" textRotation="90" wrapText="1" readingOrder="2"/>
    </xf>
    <xf numFmtId="0" fontId="4" fillId="0" borderId="21" xfId="3" applyNumberFormat="1" applyFont="1" applyBorder="1" applyAlignment="1">
      <alignment horizontal="center" vertical="center" textRotation="90" wrapText="1" readingOrder="1"/>
    </xf>
    <xf numFmtId="0" fontId="4" fillId="0" borderId="24" xfId="3" applyNumberFormat="1" applyFont="1" applyBorder="1" applyAlignment="1">
      <alignment horizontal="center" vertical="center" textRotation="90" wrapText="1" readingOrder="1"/>
    </xf>
    <xf numFmtId="0" fontId="4" fillId="8" borderId="22" xfId="3" applyNumberFormat="1" applyFont="1" applyFill="1" applyBorder="1" applyAlignment="1">
      <alignment horizontal="center" vertical="center" wrapText="1" readingOrder="2"/>
    </xf>
    <xf numFmtId="0" fontId="4" fillId="8" borderId="25" xfId="3" applyNumberFormat="1" applyFont="1" applyFill="1" applyBorder="1" applyAlignment="1">
      <alignment horizontal="center" vertical="center" wrapText="1" readingOrder="2"/>
    </xf>
    <xf numFmtId="0" fontId="3" fillId="4" borderId="2" xfId="0" applyFont="1" applyFill="1" applyBorder="1" applyAlignment="1">
      <alignment horizontal="center" vertical="center" wrapText="1" readingOrder="1"/>
    </xf>
    <xf numFmtId="0" fontId="3" fillId="4" borderId="2" xfId="0" applyFont="1" applyFill="1" applyBorder="1" applyAlignment="1">
      <alignment horizontal="center" vertical="center" wrapText="1" readingOrder="2"/>
    </xf>
    <xf numFmtId="0" fontId="8" fillId="4" borderId="2" xfId="0" applyFont="1" applyFill="1" applyBorder="1" applyAlignment="1">
      <alignment horizontal="center" vertical="center"/>
    </xf>
    <xf numFmtId="165" fontId="4" fillId="0" borderId="1" xfId="3" applyNumberFormat="1" applyFont="1" applyBorder="1" applyAlignment="1">
      <alignment horizontal="center" vertical="center" textRotation="90" wrapText="1" readingOrder="1"/>
    </xf>
    <xf numFmtId="0" fontId="6" fillId="2" borderId="11" xfId="0" applyFont="1" applyFill="1" applyBorder="1" applyAlignment="1">
      <alignment horizontal="center" vertical="center" textRotation="90" wrapText="1" readingOrder="2"/>
    </xf>
    <xf numFmtId="0" fontId="6" fillId="2" borderId="0" xfId="0" applyFont="1" applyFill="1" applyBorder="1" applyAlignment="1">
      <alignment horizontal="center" vertical="center" textRotation="90" wrapText="1" readingOrder="2"/>
    </xf>
    <xf numFmtId="0" fontId="6" fillId="2" borderId="70" xfId="0" applyFont="1" applyFill="1" applyBorder="1" applyAlignment="1">
      <alignment horizontal="center" vertical="center" textRotation="90" wrapText="1" readingOrder="2"/>
    </xf>
    <xf numFmtId="0" fontId="2" fillId="2" borderId="18" xfId="0" applyFont="1" applyFill="1" applyBorder="1" applyAlignment="1">
      <alignment horizontal="center" vertical="center" textRotation="90" wrapText="1" readingOrder="1"/>
    </xf>
    <xf numFmtId="0" fontId="2" fillId="2" borderId="17" xfId="0" applyFont="1" applyFill="1" applyBorder="1" applyAlignment="1">
      <alignment horizontal="center" vertical="center" textRotation="90" wrapText="1" readingOrder="1"/>
    </xf>
    <xf numFmtId="165" fontId="6" fillId="2" borderId="17" xfId="3" applyNumberFormat="1" applyFont="1" applyFill="1" applyBorder="1" applyAlignment="1">
      <alignment horizontal="center" vertical="center" textRotation="90" wrapText="1" readingOrder="2"/>
    </xf>
    <xf numFmtId="165" fontId="6" fillId="2" borderId="19" xfId="3" applyNumberFormat="1" applyFont="1" applyFill="1" applyBorder="1" applyAlignment="1">
      <alignment horizontal="center" vertical="center" textRotation="90" wrapText="1" readingOrder="2"/>
    </xf>
    <xf numFmtId="165" fontId="4" fillId="0" borderId="55" xfId="3" applyNumberFormat="1" applyFont="1" applyBorder="1" applyAlignment="1">
      <alignment horizontal="center" vertical="center" textRotation="90" wrapText="1" readingOrder="1"/>
    </xf>
    <xf numFmtId="165" fontId="4" fillId="0" borderId="61" xfId="3" applyNumberFormat="1" applyFont="1" applyBorder="1" applyAlignment="1">
      <alignment horizontal="center" vertical="center" textRotation="90" wrapText="1" readingOrder="1"/>
    </xf>
    <xf numFmtId="0" fontId="3" fillId="0" borderId="7" xfId="0" applyFont="1" applyBorder="1" applyAlignment="1">
      <alignment horizontal="center" vertical="center" textRotation="90" wrapText="1" readingOrder="2"/>
    </xf>
    <xf numFmtId="0" fontId="3" fillId="0" borderId="3" xfId="0" applyFont="1" applyBorder="1" applyAlignment="1">
      <alignment horizontal="center" vertical="center" textRotation="90" wrapText="1" readingOrder="2"/>
    </xf>
    <xf numFmtId="0" fontId="3" fillId="0" borderId="2" xfId="0" applyFont="1" applyBorder="1" applyAlignment="1">
      <alignment horizontal="center" vertical="center" textRotation="90" wrapText="1" readingOrder="2"/>
    </xf>
    <xf numFmtId="0" fontId="6" fillId="2" borderId="1" xfId="0" applyFont="1" applyFill="1" applyBorder="1" applyAlignment="1">
      <alignment horizontal="center" vertical="center" textRotation="90" wrapText="1" readingOrder="2"/>
    </xf>
    <xf numFmtId="0" fontId="6" fillId="2" borderId="7" xfId="0" applyFont="1" applyFill="1" applyBorder="1" applyAlignment="1">
      <alignment horizontal="center" vertical="center" textRotation="90" wrapText="1" readingOrder="2"/>
    </xf>
    <xf numFmtId="0" fontId="6" fillId="0" borderId="7" xfId="0" applyFont="1" applyBorder="1" applyAlignment="1">
      <alignment horizontal="center" vertical="center" textRotation="90" wrapText="1" readingOrder="2"/>
    </xf>
    <xf numFmtId="0" fontId="6" fillId="0" borderId="18" xfId="0" applyFont="1" applyBorder="1" applyAlignment="1">
      <alignment horizontal="center" vertical="center" textRotation="90" wrapText="1" readingOrder="2"/>
    </xf>
    <xf numFmtId="0" fontId="6" fillId="0" borderId="17" xfId="0" applyFont="1" applyBorder="1" applyAlignment="1">
      <alignment horizontal="center" vertical="center" textRotation="90" wrapText="1" readingOrder="2"/>
    </xf>
    <xf numFmtId="0" fontId="6" fillId="0" borderId="19" xfId="0" applyFont="1" applyBorder="1" applyAlignment="1">
      <alignment horizontal="center" vertical="center" textRotation="90" wrapText="1" readingOrder="2"/>
    </xf>
    <xf numFmtId="0" fontId="0" fillId="0" borderId="8" xfId="0" applyBorder="1" applyAlignment="1">
      <alignment horizontal="center"/>
    </xf>
    <xf numFmtId="0" fontId="0" fillId="0" borderId="101" xfId="0" applyBorder="1" applyAlignment="1">
      <alignment horizontal="center"/>
    </xf>
    <xf numFmtId="0" fontId="5" fillId="0" borderId="7" xfId="0" applyFont="1" applyBorder="1" applyAlignment="1">
      <alignment horizontal="center" vertical="center" textRotation="90" wrapText="1" readingOrder="2"/>
    </xf>
    <xf numFmtId="0" fontId="5" fillId="0" borderId="3" xfId="0" applyFont="1" applyBorder="1" applyAlignment="1">
      <alignment horizontal="center" vertical="center" textRotation="90" wrapText="1" readingOrder="2"/>
    </xf>
    <xf numFmtId="0" fontId="5" fillId="0" borderId="2" xfId="0" applyFont="1" applyBorder="1" applyAlignment="1">
      <alignment horizontal="center" vertical="center" textRotation="90" wrapText="1" readingOrder="2"/>
    </xf>
    <xf numFmtId="0" fontId="5" fillId="0" borderId="2" xfId="0" applyFont="1" applyBorder="1" applyAlignment="1">
      <alignment horizontal="center" vertical="center" textRotation="90" wrapText="1" readingOrder="1"/>
    </xf>
    <xf numFmtId="0" fontId="5" fillId="0" borderId="3" xfId="0" applyFont="1" applyBorder="1" applyAlignment="1">
      <alignment horizontal="center" vertical="center" textRotation="90" wrapText="1" readingOrder="1"/>
    </xf>
    <xf numFmtId="0" fontId="6" fillId="0" borderId="2" xfId="0" applyFont="1" applyBorder="1" applyAlignment="1">
      <alignment horizontal="center" vertical="center" textRotation="90" wrapText="1" readingOrder="2"/>
    </xf>
    <xf numFmtId="0" fontId="4" fillId="0" borderId="10" xfId="0" applyFont="1" applyBorder="1" applyAlignment="1">
      <alignment horizontal="center" vertical="center" textRotation="90" wrapText="1" readingOrder="2"/>
    </xf>
    <xf numFmtId="0" fontId="4" fillId="0" borderId="18" xfId="0" applyFont="1" applyBorder="1" applyAlignment="1">
      <alignment horizontal="center" vertical="center" textRotation="90" wrapText="1" readingOrder="2"/>
    </xf>
    <xf numFmtId="0" fontId="4" fillId="0" borderId="4" xfId="0" applyFont="1" applyBorder="1" applyAlignment="1">
      <alignment horizontal="center" vertical="center" textRotation="90" wrapText="1" readingOrder="2"/>
    </xf>
    <xf numFmtId="0" fontId="4" fillId="0" borderId="19" xfId="0" applyFont="1" applyBorder="1" applyAlignment="1">
      <alignment horizontal="center" vertical="center" textRotation="90" wrapText="1" readingOrder="2"/>
    </xf>
    <xf numFmtId="0" fontId="5" fillId="0" borderId="7" xfId="0" applyFont="1" applyBorder="1" applyAlignment="1">
      <alignment horizontal="center" textRotation="90" readingOrder="2"/>
    </xf>
    <xf numFmtId="0" fontId="5" fillId="0" borderId="3" xfId="0" applyFont="1" applyBorder="1" applyAlignment="1">
      <alignment horizontal="center" textRotation="90" readingOrder="2"/>
    </xf>
    <xf numFmtId="0" fontId="5" fillId="0" borderId="2" xfId="0" applyFont="1" applyBorder="1" applyAlignment="1">
      <alignment horizontal="center" textRotation="90" readingOrder="2"/>
    </xf>
    <xf numFmtId="0" fontId="0" fillId="0" borderId="35" xfId="0" applyBorder="1" applyAlignment="1">
      <alignment horizontal="center" vertical="center" textRotation="90" wrapText="1" readingOrder="2"/>
    </xf>
    <xf numFmtId="0" fontId="0" fillId="0" borderId="16" xfId="0" applyBorder="1" applyAlignment="1">
      <alignment horizontal="center" vertical="center" textRotation="90" wrapText="1" readingOrder="2"/>
    </xf>
    <xf numFmtId="0" fontId="0" fillId="0" borderId="57" xfId="0" applyBorder="1" applyAlignment="1">
      <alignment horizontal="center" vertical="center" textRotation="90" wrapText="1" readingOrder="2"/>
    </xf>
    <xf numFmtId="0" fontId="0" fillId="0" borderId="20" xfId="0" applyBorder="1" applyAlignment="1">
      <alignment horizontal="center" vertical="center" textRotation="90" wrapText="1" readingOrder="2"/>
    </xf>
    <xf numFmtId="0" fontId="0" fillId="0" borderId="74" xfId="0" applyBorder="1" applyAlignment="1">
      <alignment horizontal="center" vertical="center" textRotation="90" wrapText="1" readingOrder="2"/>
    </xf>
    <xf numFmtId="165" fontId="4" fillId="0" borderId="55" xfId="1" applyNumberFormat="1" applyFont="1" applyBorder="1" applyAlignment="1">
      <alignment horizontal="center" vertical="center" textRotation="90" wrapText="1" readingOrder="1"/>
    </xf>
    <xf numFmtId="165" fontId="4" fillId="0" borderId="61" xfId="1" applyNumberFormat="1" applyFont="1" applyBorder="1" applyAlignment="1">
      <alignment horizontal="center" vertical="center" textRotation="90" wrapText="1" readingOrder="1"/>
    </xf>
    <xf numFmtId="165" fontId="4" fillId="0" borderId="110" xfId="1" applyNumberFormat="1" applyFont="1" applyBorder="1" applyAlignment="1">
      <alignment horizontal="center" vertical="center" textRotation="90" wrapText="1" readingOrder="1"/>
    </xf>
    <xf numFmtId="0" fontId="6" fillId="2" borderId="2" xfId="0" applyFont="1" applyFill="1" applyBorder="1" applyAlignment="1">
      <alignment horizontal="center" vertical="center" textRotation="90" wrapText="1" readingOrder="2"/>
    </xf>
    <xf numFmtId="0" fontId="4" fillId="0" borderId="40" xfId="1" applyNumberFormat="1" applyFont="1" applyBorder="1" applyAlignment="1">
      <alignment horizontal="center" vertical="center" textRotation="90" wrapText="1" readingOrder="1"/>
    </xf>
    <xf numFmtId="0" fontId="13" fillId="4" borderId="108" xfId="0" applyNumberFormat="1" applyFont="1" applyFill="1" applyBorder="1" applyAlignment="1">
      <alignment horizontal="center" vertical="center"/>
    </xf>
    <xf numFmtId="0" fontId="13" fillId="4" borderId="107" xfId="0" applyNumberFormat="1" applyFont="1" applyFill="1" applyBorder="1" applyAlignment="1">
      <alignment horizontal="center" vertical="center"/>
    </xf>
    <xf numFmtId="0" fontId="13" fillId="4" borderId="9" xfId="0" applyNumberFormat="1" applyFont="1" applyFill="1" applyBorder="1" applyAlignment="1">
      <alignment horizontal="center" vertical="center"/>
    </xf>
    <xf numFmtId="165" fontId="4" fillId="0" borderId="3" xfId="1" applyNumberFormat="1" applyFont="1" applyBorder="1" applyAlignment="1">
      <alignment horizontal="center" vertical="center" textRotation="90" wrapText="1" readingOrder="1"/>
    </xf>
    <xf numFmtId="165" fontId="4" fillId="0" borderId="2" xfId="1" applyNumberFormat="1" applyFont="1" applyBorder="1" applyAlignment="1">
      <alignment horizontal="center" vertical="center" textRotation="90" wrapText="1" readingOrder="1"/>
    </xf>
    <xf numFmtId="0" fontId="6" fillId="2" borderId="3" xfId="0" applyFont="1" applyFill="1" applyBorder="1" applyAlignment="1">
      <alignment horizontal="center" vertical="center" textRotation="90" wrapText="1" readingOrder="2"/>
    </xf>
    <xf numFmtId="165" fontId="6" fillId="2" borderId="3" xfId="1" applyNumberFormat="1" applyFont="1" applyFill="1" applyBorder="1" applyAlignment="1">
      <alignment horizontal="center" vertical="center" textRotation="90" wrapText="1" readingOrder="2"/>
    </xf>
    <xf numFmtId="165" fontId="6" fillId="2" borderId="2" xfId="1" applyNumberFormat="1" applyFont="1" applyFill="1" applyBorder="1" applyAlignment="1">
      <alignment horizontal="center" vertical="center" textRotation="90" wrapText="1" readingOrder="2"/>
    </xf>
    <xf numFmtId="0" fontId="5" fillId="4" borderId="108" xfId="0" applyNumberFormat="1" applyFont="1" applyFill="1" applyBorder="1" applyAlignment="1">
      <alignment horizontal="center" vertical="center" wrapText="1" readingOrder="2"/>
    </xf>
    <xf numFmtId="0" fontId="5" fillId="4" borderId="107" xfId="0" applyNumberFormat="1" applyFont="1" applyFill="1" applyBorder="1" applyAlignment="1">
      <alignment horizontal="center" vertical="center" wrapText="1" readingOrder="2"/>
    </xf>
    <xf numFmtId="0" fontId="4" fillId="0" borderId="3" xfId="0" applyFont="1" applyBorder="1" applyAlignment="1">
      <alignment horizontal="center" vertical="center" textRotation="90" wrapText="1" readingOrder="2"/>
    </xf>
    <xf numFmtId="0" fontId="4" fillId="0" borderId="2" xfId="0" applyFont="1" applyBorder="1" applyAlignment="1">
      <alignment horizontal="center" vertical="center" textRotation="90" wrapText="1" readingOrder="2"/>
    </xf>
    <xf numFmtId="0" fontId="5" fillId="4" borderId="8" xfId="0" applyNumberFormat="1" applyFont="1" applyFill="1" applyBorder="1" applyAlignment="1">
      <alignment horizontal="center" vertical="center" wrapText="1" readingOrder="2"/>
    </xf>
    <xf numFmtId="0" fontId="4" fillId="2" borderId="87" xfId="0" applyFont="1" applyFill="1" applyBorder="1" applyAlignment="1">
      <alignment horizontal="center" vertical="center" textRotation="90" wrapText="1" readingOrder="2"/>
    </xf>
    <xf numFmtId="0" fontId="4" fillId="24" borderId="111" xfId="1" applyNumberFormat="1" applyFont="1" applyFill="1" applyBorder="1" applyAlignment="1">
      <alignment horizontal="center" vertical="center" wrapText="1" readingOrder="2"/>
    </xf>
    <xf numFmtId="0" fontId="4" fillId="24" borderId="112" xfId="1" applyNumberFormat="1" applyFont="1" applyFill="1" applyBorder="1" applyAlignment="1">
      <alignment horizontal="center" vertical="center" wrapText="1" readingOrder="2"/>
    </xf>
    <xf numFmtId="0" fontId="4" fillId="24" borderId="113" xfId="1" applyNumberFormat="1" applyFont="1" applyFill="1" applyBorder="1" applyAlignment="1">
      <alignment horizontal="center" vertical="center" wrapText="1" readingOrder="2"/>
    </xf>
    <xf numFmtId="0" fontId="4" fillId="24" borderId="93" xfId="1" applyNumberFormat="1" applyFont="1" applyFill="1" applyBorder="1" applyAlignment="1">
      <alignment horizontal="center" vertical="center" wrapText="1" readingOrder="2"/>
    </xf>
    <xf numFmtId="0" fontId="4" fillId="24" borderId="94" xfId="1" applyNumberFormat="1" applyFont="1" applyFill="1" applyBorder="1" applyAlignment="1">
      <alignment horizontal="center" vertical="center" wrapText="1" readingOrder="2"/>
    </xf>
    <xf numFmtId="0" fontId="4" fillId="24" borderId="88" xfId="1" applyNumberFormat="1" applyFont="1" applyFill="1" applyBorder="1" applyAlignment="1">
      <alignment horizontal="center" vertical="center" wrapText="1" readingOrder="2"/>
    </xf>
    <xf numFmtId="0" fontId="2" fillId="2" borderId="7" xfId="0" applyFont="1" applyFill="1" applyBorder="1" applyAlignment="1">
      <alignment horizontal="center" vertical="center" textRotation="90" wrapText="1" readingOrder="1"/>
    </xf>
    <xf numFmtId="0" fontId="2" fillId="2" borderId="3" xfId="0" applyFont="1" applyFill="1" applyBorder="1" applyAlignment="1">
      <alignment horizontal="center" vertical="center" textRotation="90" wrapText="1" readingOrder="1"/>
    </xf>
    <xf numFmtId="0" fontId="3" fillId="4" borderId="27" xfId="0" applyFont="1" applyFill="1" applyBorder="1" applyAlignment="1">
      <alignment horizontal="center" vertical="center" wrapText="1" readingOrder="1"/>
    </xf>
    <xf numFmtId="0" fontId="3" fillId="4" borderId="27" xfId="0" applyFont="1" applyFill="1" applyBorder="1" applyAlignment="1">
      <alignment horizontal="center" vertical="center" wrapText="1" readingOrder="2"/>
    </xf>
    <xf numFmtId="0" fontId="8" fillId="4" borderId="27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6" fillId="0" borderId="71" xfId="0" applyFont="1" applyBorder="1" applyAlignment="1"/>
    <xf numFmtId="0" fontId="6" fillId="0" borderId="72" xfId="0" applyFont="1" applyBorder="1" applyAlignment="1"/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/>
    <xf numFmtId="0" fontId="39" fillId="0" borderId="0" xfId="0" applyFont="1"/>
    <xf numFmtId="0" fontId="6" fillId="11" borderId="37" xfId="0" applyFont="1" applyFill="1" applyBorder="1" applyAlignment="1">
      <alignment horizontal="center" vertical="center"/>
    </xf>
    <xf numFmtId="0" fontId="6" fillId="11" borderId="16" xfId="0" applyFont="1" applyFill="1" applyBorder="1" applyAlignment="1">
      <alignment horizontal="center" vertical="center"/>
    </xf>
    <xf numFmtId="0" fontId="6" fillId="11" borderId="114" xfId="0" applyFont="1" applyFill="1" applyBorder="1" applyAlignment="1">
      <alignment horizontal="center"/>
    </xf>
    <xf numFmtId="0" fontId="6" fillId="11" borderId="48" xfId="0" applyFont="1" applyFill="1" applyBorder="1" applyAlignment="1">
      <alignment horizontal="center"/>
    </xf>
    <xf numFmtId="0" fontId="6" fillId="11" borderId="65" xfId="0" applyFont="1" applyFill="1" applyBorder="1" applyAlignment="1">
      <alignment horizontal="center"/>
    </xf>
    <xf numFmtId="0" fontId="6" fillId="20" borderId="97" xfId="0" applyFont="1" applyFill="1" applyBorder="1" applyAlignment="1">
      <alignment horizontal="center"/>
    </xf>
    <xf numFmtId="0" fontId="6" fillId="20" borderId="50" xfId="0" applyFont="1" applyFill="1" applyBorder="1" applyAlignment="1">
      <alignment horizontal="center"/>
    </xf>
    <xf numFmtId="0" fontId="6" fillId="11" borderId="39" xfId="0" applyFont="1" applyFill="1" applyBorder="1" applyAlignment="1">
      <alignment horizontal="center" vertical="center"/>
    </xf>
    <xf numFmtId="0" fontId="6" fillId="11" borderId="38" xfId="0" applyFont="1" applyFill="1" applyBorder="1" applyAlignment="1">
      <alignment horizontal="center" vertical="center"/>
    </xf>
    <xf numFmtId="0" fontId="6" fillId="11" borderId="82" xfId="0" applyFont="1" applyFill="1" applyBorder="1" applyAlignment="1">
      <alignment horizontal="center"/>
    </xf>
    <xf numFmtId="0" fontId="6" fillId="11" borderId="69" xfId="0" applyFont="1" applyFill="1" applyBorder="1" applyAlignment="1">
      <alignment horizontal="center"/>
    </xf>
    <xf numFmtId="0" fontId="6" fillId="20" borderId="69" xfId="0" applyFont="1" applyFill="1" applyBorder="1" applyAlignment="1">
      <alignment horizontal="center"/>
    </xf>
    <xf numFmtId="0" fontId="6" fillId="20" borderId="81" xfId="0" applyFont="1" applyFill="1" applyBorder="1" applyAlignment="1">
      <alignment horizontal="center"/>
    </xf>
    <xf numFmtId="0" fontId="10" fillId="0" borderId="37" xfId="0" applyFont="1" applyBorder="1" applyAlignment="1">
      <alignment horizontal="center" vertical="center" textRotation="90"/>
    </xf>
    <xf numFmtId="0" fontId="14" fillId="0" borderId="37" xfId="0" applyFont="1" applyBorder="1" applyAlignment="1">
      <alignment horizontal="center" vertical="center" textRotation="90"/>
    </xf>
    <xf numFmtId="0" fontId="0" fillId="0" borderId="37" xfId="0" applyBorder="1"/>
    <xf numFmtId="0" fontId="13" fillId="0" borderId="85" xfId="0" applyFont="1" applyBorder="1"/>
    <xf numFmtId="0" fontId="13" fillId="0" borderId="23" xfId="0" applyFont="1" applyBorder="1"/>
    <xf numFmtId="0" fontId="13" fillId="0" borderId="115" xfId="0" applyFont="1" applyBorder="1"/>
    <xf numFmtId="0" fontId="0" fillId="0" borderId="115" xfId="0" applyBorder="1"/>
    <xf numFmtId="0" fontId="0" fillId="0" borderId="80" xfId="0" applyBorder="1"/>
    <xf numFmtId="0" fontId="10" fillId="0" borderId="38" xfId="0" applyFont="1" applyBorder="1" applyAlignment="1">
      <alignment horizontal="center" vertical="center" textRotation="90"/>
    </xf>
    <xf numFmtId="0" fontId="14" fillId="0" borderId="57" xfId="0" applyFont="1" applyBorder="1" applyAlignment="1">
      <alignment horizontal="center" vertical="center" textRotation="90"/>
    </xf>
    <xf numFmtId="0" fontId="0" fillId="0" borderId="22" xfId="0" applyBorder="1"/>
    <xf numFmtId="0" fontId="40" fillId="0" borderId="29" xfId="0" applyFont="1" applyBorder="1"/>
    <xf numFmtId="0" fontId="13" fillId="0" borderId="56" xfId="0" applyFont="1" applyBorder="1"/>
    <xf numFmtId="0" fontId="13" fillId="0" borderId="27" xfId="0" applyFont="1" applyBorder="1"/>
    <xf numFmtId="0" fontId="0" fillId="0" borderId="78" xfId="0" applyBorder="1"/>
    <xf numFmtId="0" fontId="0" fillId="0" borderId="34" xfId="0" applyBorder="1"/>
    <xf numFmtId="0" fontId="13" fillId="0" borderId="29" xfId="0" applyFont="1" applyBorder="1"/>
    <xf numFmtId="0" fontId="14" fillId="0" borderId="20" xfId="0" applyFont="1" applyBorder="1" applyAlignment="1">
      <alignment horizontal="center" vertical="center" textRotation="90"/>
    </xf>
    <xf numFmtId="0" fontId="13" fillId="0" borderId="29" xfId="0" applyFont="1" applyFill="1" applyBorder="1"/>
    <xf numFmtId="0" fontId="13" fillId="0" borderId="87" xfId="0" applyFont="1" applyBorder="1" applyAlignment="1">
      <alignment horizontal="center" textRotation="90"/>
    </xf>
    <xf numFmtId="0" fontId="13" fillId="0" borderId="57" xfId="0" applyFont="1" applyBorder="1" applyAlignment="1">
      <alignment horizontal="center" textRotation="90"/>
    </xf>
    <xf numFmtId="0" fontId="10" fillId="0" borderId="39" xfId="0" applyFont="1" applyBorder="1" applyAlignment="1">
      <alignment horizontal="center" vertical="center" textRotation="90"/>
    </xf>
    <xf numFmtId="0" fontId="13" fillId="0" borderId="20" xfId="0" applyFont="1" applyBorder="1" applyAlignment="1">
      <alignment horizontal="center" textRotation="90"/>
    </xf>
    <xf numFmtId="0" fontId="0" fillId="0" borderId="56" xfId="0" applyBorder="1"/>
    <xf numFmtId="0" fontId="41" fillId="0" borderId="116" xfId="0" applyFont="1" applyBorder="1" applyAlignment="1">
      <alignment horizontal="right" vertical="top" wrapText="1"/>
    </xf>
    <xf numFmtId="0" fontId="13" fillId="0" borderId="94" xfId="0" applyFont="1" applyFill="1" applyBorder="1"/>
    <xf numFmtId="0" fontId="41" fillId="0" borderId="0" xfId="0" applyFont="1" applyBorder="1" applyAlignment="1">
      <alignment horizontal="right" vertical="top" wrapText="1"/>
    </xf>
    <xf numFmtId="0" fontId="41" fillId="0" borderId="72" xfId="0" applyFont="1" applyBorder="1"/>
    <xf numFmtId="0" fontId="41" fillId="0" borderId="72" xfId="0" applyFont="1" applyBorder="1" applyAlignment="1">
      <alignment horizontal="right" vertical="top" wrapText="1"/>
    </xf>
    <xf numFmtId="0" fontId="41" fillId="0" borderId="70" xfId="0" applyFont="1" applyBorder="1" applyAlignment="1">
      <alignment horizontal="right" vertical="top" wrapText="1"/>
    </xf>
    <xf numFmtId="0" fontId="42" fillId="0" borderId="72" xfId="0" applyFont="1" applyBorder="1"/>
    <xf numFmtId="0" fontId="43" fillId="0" borderId="56" xfId="0" applyFont="1" applyBorder="1"/>
    <xf numFmtId="0" fontId="43" fillId="0" borderId="27" xfId="0" applyFont="1" applyBorder="1"/>
    <xf numFmtId="0" fontId="44" fillId="0" borderId="27" xfId="0" applyFont="1" applyBorder="1"/>
    <xf numFmtId="0" fontId="40" fillId="0" borderId="72" xfId="0" applyFont="1" applyBorder="1"/>
    <xf numFmtId="0" fontId="44" fillId="0" borderId="56" xfId="0" applyFont="1" applyBorder="1"/>
    <xf numFmtId="0" fontId="40" fillId="0" borderId="0" xfId="0" applyFont="1" applyBorder="1" applyAlignment="1">
      <alignment horizontal="right" vertical="top" wrapText="1"/>
    </xf>
    <xf numFmtId="0" fontId="40" fillId="0" borderId="116" xfId="0" applyFont="1" applyBorder="1" applyAlignment="1">
      <alignment horizontal="right" vertical="top" wrapText="1"/>
    </xf>
    <xf numFmtId="0" fontId="40" fillId="0" borderId="72" xfId="0" applyFont="1" applyBorder="1" applyAlignment="1">
      <alignment horizontal="right" vertical="top" wrapText="1"/>
    </xf>
    <xf numFmtId="0" fontId="40" fillId="0" borderId="70" xfId="0" applyFont="1" applyBorder="1" applyAlignment="1">
      <alignment horizontal="right" vertical="top" wrapText="1"/>
    </xf>
    <xf numFmtId="0" fontId="40" fillId="0" borderId="117" xfId="0" applyFont="1" applyBorder="1" applyAlignment="1">
      <alignment horizontal="right" vertical="top" wrapText="1"/>
    </xf>
    <xf numFmtId="0" fontId="0" fillId="0" borderId="25" xfId="0" applyBorder="1"/>
    <xf numFmtId="0" fontId="44" fillId="0" borderId="26" xfId="0" applyFont="1" applyBorder="1"/>
    <xf numFmtId="0" fontId="44" fillId="0" borderId="45" xfId="0" applyFont="1" applyBorder="1"/>
    <xf numFmtId="0" fontId="0" fillId="0" borderId="45" xfId="0" applyBorder="1"/>
    <xf numFmtId="0" fontId="0" fillId="0" borderId="79" xfId="0" applyBorder="1"/>
    <xf numFmtId="0" fontId="6" fillId="5" borderId="71" xfId="1" applyNumberFormat="1" applyFont="1" applyFill="1" applyBorder="1" applyAlignment="1">
      <alignment horizontal="center" vertical="center" wrapText="1" readingOrder="2"/>
    </xf>
    <xf numFmtId="0" fontId="0" fillId="6" borderId="27" xfId="0" applyFill="1" applyBorder="1"/>
    <xf numFmtId="0" fontId="0" fillId="7" borderId="27" xfId="0" applyFill="1" applyBorder="1"/>
    <xf numFmtId="0" fontId="5" fillId="3" borderId="27" xfId="0" applyFont="1" applyFill="1" applyBorder="1" applyAlignment="1">
      <alignment horizontal="center" vertical="center" textRotation="90" wrapText="1" readingOrder="2"/>
    </xf>
    <xf numFmtId="0" fontId="5" fillId="3" borderId="27" xfId="0" applyFont="1" applyFill="1" applyBorder="1" applyAlignment="1">
      <alignment horizontal="right" vertical="top" wrapText="1" readingOrder="2"/>
    </xf>
    <xf numFmtId="0" fontId="0" fillId="3" borderId="0" xfId="0" applyFill="1"/>
    <xf numFmtId="0" fontId="5" fillId="3" borderId="27" xfId="0" applyFont="1" applyFill="1" applyBorder="1" applyAlignment="1">
      <alignment horizontal="center" vertical="center" wrapText="1" readingOrder="2"/>
    </xf>
    <xf numFmtId="0" fontId="5" fillId="3" borderId="27" xfId="0" applyFont="1" applyFill="1" applyBorder="1" applyAlignment="1">
      <alignment horizontal="center" vertical="center" wrapText="1" readingOrder="2"/>
    </xf>
    <xf numFmtId="0" fontId="5" fillId="3" borderId="27" xfId="0" applyFont="1" applyFill="1" applyBorder="1" applyAlignment="1">
      <alignment horizontal="center" vertical="center" textRotation="90" wrapText="1" readingOrder="2"/>
    </xf>
    <xf numFmtId="0" fontId="5" fillId="3" borderId="27" xfId="0" applyFont="1" applyFill="1" applyBorder="1" applyAlignment="1">
      <alignment horizontal="center" vertical="center" textRotation="90" wrapText="1"/>
    </xf>
    <xf numFmtId="0" fontId="5" fillId="3" borderId="27" xfId="0" applyFont="1" applyFill="1" applyBorder="1" applyAlignment="1">
      <alignment horizontal="center" vertical="center" wrapText="1"/>
    </xf>
    <xf numFmtId="165" fontId="5" fillId="3" borderId="27" xfId="1" applyNumberFormat="1" applyFont="1" applyFill="1" applyBorder="1" applyAlignment="1">
      <alignment horizontal="right" vertical="center" wrapText="1"/>
    </xf>
    <xf numFmtId="0" fontId="5" fillId="3" borderId="27" xfId="0" applyFont="1" applyFill="1" applyBorder="1" applyAlignment="1">
      <alignment horizontal="center" vertical="center"/>
    </xf>
    <xf numFmtId="0" fontId="5" fillId="13" borderId="27" xfId="0" applyFont="1" applyFill="1" applyBorder="1" applyAlignment="1">
      <alignment horizontal="center" vertical="center" textRotation="90" wrapText="1"/>
    </xf>
    <xf numFmtId="0" fontId="5" fillId="13" borderId="27" xfId="0" applyFont="1" applyFill="1" applyBorder="1" applyAlignment="1">
      <alignment horizontal="center" vertical="center" wrapText="1"/>
    </xf>
    <xf numFmtId="165" fontId="5" fillId="13" borderId="27" xfId="1" applyNumberFormat="1" applyFont="1" applyFill="1" applyBorder="1" applyAlignment="1">
      <alignment horizontal="right" vertical="center" wrapText="1"/>
    </xf>
    <xf numFmtId="0" fontId="5" fillId="13" borderId="27" xfId="0" applyFont="1" applyFill="1" applyBorder="1" applyAlignment="1">
      <alignment horizontal="center" vertical="center"/>
    </xf>
    <xf numFmtId="0" fontId="12" fillId="13" borderId="27" xfId="0" applyFont="1" applyFill="1" applyBorder="1" applyAlignment="1">
      <alignment horizontal="center" vertical="center" wrapText="1"/>
    </xf>
    <xf numFmtId="165" fontId="12" fillId="13" borderId="27" xfId="1" applyNumberFormat="1" applyFont="1" applyFill="1" applyBorder="1" applyAlignment="1">
      <alignment horizontal="right" vertical="center" wrapText="1"/>
    </xf>
    <xf numFmtId="0" fontId="5" fillId="3" borderId="27" xfId="0" applyFont="1" applyFill="1" applyBorder="1" applyAlignment="1">
      <alignment horizontal="center" vertical="center" textRotation="90" wrapText="1"/>
    </xf>
    <xf numFmtId="0" fontId="5" fillId="3" borderId="69" xfId="0" applyFont="1" applyFill="1" applyBorder="1" applyAlignment="1">
      <alignment horizontal="center" vertical="center" textRotation="90" wrapText="1"/>
    </xf>
    <xf numFmtId="0" fontId="5" fillId="3" borderId="32" xfId="0" applyFont="1" applyFill="1" applyBorder="1" applyAlignment="1">
      <alignment horizontal="center" vertical="center" textRotation="90" wrapText="1"/>
    </xf>
    <xf numFmtId="0" fontId="5" fillId="3" borderId="33" xfId="0" applyFont="1" applyFill="1" applyBorder="1" applyAlignment="1">
      <alignment horizontal="center" vertical="center" textRotation="90" wrapText="1"/>
    </xf>
    <xf numFmtId="165" fontId="5" fillId="3" borderId="28" xfId="1" applyNumberFormat="1" applyFont="1" applyFill="1" applyBorder="1" applyAlignment="1">
      <alignment horizontal="center" vertical="center" wrapText="1"/>
    </xf>
    <xf numFmtId="165" fontId="5" fillId="3" borderId="30" xfId="1" applyNumberFormat="1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textRotation="90" wrapText="1"/>
    </xf>
    <xf numFmtId="165" fontId="5" fillId="13" borderId="27" xfId="1" applyNumberFormat="1" applyFont="1" applyFill="1" applyBorder="1" applyAlignment="1">
      <alignment horizontal="center" vertical="center" wrapText="1"/>
    </xf>
    <xf numFmtId="0" fontId="5" fillId="13" borderId="69" xfId="0" applyFont="1" applyFill="1" applyBorder="1" applyAlignment="1">
      <alignment horizontal="center" vertical="center" textRotation="90" wrapText="1"/>
    </xf>
    <xf numFmtId="0" fontId="5" fillId="13" borderId="32" xfId="0" applyFont="1" applyFill="1" applyBorder="1" applyAlignment="1">
      <alignment horizontal="center" vertical="center" textRotation="90" wrapText="1"/>
    </xf>
    <xf numFmtId="0" fontId="5" fillId="13" borderId="33" xfId="0" applyFont="1" applyFill="1" applyBorder="1" applyAlignment="1">
      <alignment horizontal="center" vertical="center" textRotation="90" wrapText="1"/>
    </xf>
    <xf numFmtId="0" fontId="5" fillId="13" borderId="28" xfId="0" applyFont="1" applyFill="1" applyBorder="1" applyAlignment="1">
      <alignment horizontal="center" vertical="center" wrapText="1"/>
    </xf>
    <xf numFmtId="0" fontId="5" fillId="13" borderId="30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 readingOrder="2"/>
    </xf>
    <xf numFmtId="165" fontId="12" fillId="3" borderId="27" xfId="1" applyNumberFormat="1" applyFont="1" applyFill="1" applyBorder="1" applyAlignment="1">
      <alignment horizontal="right" vertical="center" wrapText="1"/>
    </xf>
    <xf numFmtId="0" fontId="5" fillId="3" borderId="33" xfId="0" applyFont="1" applyFill="1" applyBorder="1" applyAlignment="1">
      <alignment horizontal="center" vertical="center" wrapText="1" readingOrder="2"/>
    </xf>
    <xf numFmtId="0" fontId="5" fillId="3" borderId="28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13" borderId="69" xfId="0" applyFont="1" applyFill="1" applyBorder="1" applyAlignment="1">
      <alignment horizontal="center" vertical="center" wrapText="1" readingOrder="2"/>
    </xf>
    <xf numFmtId="0" fontId="5" fillId="13" borderId="32" xfId="0" applyFont="1" applyFill="1" applyBorder="1" applyAlignment="1">
      <alignment horizontal="center" vertical="center" wrapText="1" readingOrder="2"/>
    </xf>
    <xf numFmtId="0" fontId="5" fillId="13" borderId="27" xfId="0" applyFont="1" applyFill="1" applyBorder="1" applyAlignment="1">
      <alignment horizontal="right" vertical="center" wrapText="1" readingOrder="2"/>
    </xf>
    <xf numFmtId="0" fontId="5" fillId="13" borderId="33" xfId="0" applyFont="1" applyFill="1" applyBorder="1" applyAlignment="1">
      <alignment horizontal="center" vertical="center" wrapText="1" readingOrder="2"/>
    </xf>
    <xf numFmtId="0" fontId="5" fillId="3" borderId="69" xfId="0" applyFont="1" applyFill="1" applyBorder="1" applyAlignment="1">
      <alignment horizontal="center" vertical="center" wrapText="1" readingOrder="2"/>
    </xf>
    <xf numFmtId="0" fontId="5" fillId="13" borderId="27" xfId="0" applyFont="1" applyFill="1" applyBorder="1" applyAlignment="1">
      <alignment horizontal="center" vertical="center" wrapText="1" readingOrder="2"/>
    </xf>
    <xf numFmtId="0" fontId="5" fillId="13" borderId="30" xfId="0" applyFont="1" applyFill="1" applyBorder="1" applyAlignment="1">
      <alignment horizontal="center" vertical="center" wrapText="1"/>
    </xf>
    <xf numFmtId="0" fontId="5" fillId="13" borderId="27" xfId="0" applyFont="1" applyFill="1" applyBorder="1" applyAlignment="1">
      <alignment vertical="center" wrapText="1"/>
    </xf>
    <xf numFmtId="0" fontId="5" fillId="13" borderId="29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3" borderId="27" xfId="0" applyFont="1" applyFill="1" applyBorder="1"/>
    <xf numFmtId="0" fontId="9" fillId="0" borderId="0" xfId="0" applyFont="1"/>
  </cellXfs>
  <cellStyles count="6">
    <cellStyle name="Comma" xfId="2" builtinId="3"/>
    <cellStyle name="Currency" xfId="1" builtinId="4"/>
    <cellStyle name="Currency 2" xfId="3"/>
    <cellStyle name="Normal" xfId="0" builtinId="0"/>
    <cellStyle name="Normal 2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fa-IR" sz="1050"/>
              <a:t>نمودار مثایسه امتیاز</a:t>
            </a:r>
            <a:r>
              <a:rPr lang="fa-IR" sz="1050" baseline="0"/>
              <a:t> خانه بهداشت الف در دو پایش به تفکیک برنامه های سلامت خانواده</a:t>
            </a:r>
            <a:endParaRPr lang="en-US" sz="105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'بهداشت خانواده'!$AA$5</c:f>
              <c:strCache>
                <c:ptCount val="1"/>
                <c:pt idx="0">
                  <c:v>پایش اول</c:v>
                </c:pt>
              </c:strCache>
            </c:strRef>
          </c:tx>
          <c:cat>
            <c:strRef>
              <c:f>'بهداشت خانواده'!$Z$6:$Z$12</c:f>
              <c:strCache>
                <c:ptCount val="7"/>
                <c:pt idx="0">
                  <c:v>سلامت مادران</c:v>
                </c:pt>
                <c:pt idx="1">
                  <c:v>سلامت کودکان</c:v>
                </c:pt>
                <c:pt idx="2">
                  <c:v>سلامت باروری</c:v>
                </c:pt>
                <c:pt idx="3">
                  <c:v>بهبود تغذیه</c:v>
                </c:pt>
                <c:pt idx="4">
                  <c:v>سلامت میانسالان</c:v>
                </c:pt>
                <c:pt idx="5">
                  <c:v>سلامت سالمندان</c:v>
                </c:pt>
                <c:pt idx="6">
                  <c:v>کل فرآینها</c:v>
                </c:pt>
              </c:strCache>
            </c:strRef>
          </c:cat>
          <c:val>
            <c:numRef>
              <c:f>'بهداشت خانواده'!$AA$6:$AA$12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'بهداشت خانواده'!$AB$5</c:f>
              <c:strCache>
                <c:ptCount val="1"/>
                <c:pt idx="0">
                  <c:v>پایش دوم</c:v>
                </c:pt>
              </c:strCache>
            </c:strRef>
          </c:tx>
          <c:cat>
            <c:strRef>
              <c:f>'بهداشت خانواده'!$Z$6:$Z$12</c:f>
              <c:strCache>
                <c:ptCount val="7"/>
                <c:pt idx="0">
                  <c:v>سلامت مادران</c:v>
                </c:pt>
                <c:pt idx="1">
                  <c:v>سلامت کودکان</c:v>
                </c:pt>
                <c:pt idx="2">
                  <c:v>سلامت باروری</c:v>
                </c:pt>
                <c:pt idx="3">
                  <c:v>بهبود تغذیه</c:v>
                </c:pt>
                <c:pt idx="4">
                  <c:v>سلامت میانسالان</c:v>
                </c:pt>
                <c:pt idx="5">
                  <c:v>سلامت سالمندان</c:v>
                </c:pt>
                <c:pt idx="6">
                  <c:v>کل فرآینها</c:v>
                </c:pt>
              </c:strCache>
            </c:strRef>
          </c:cat>
          <c:val>
            <c:numRef>
              <c:f>'بهداشت خانواده'!$AB$6:$AB$12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25664"/>
        <c:axId val="126627200"/>
      </c:lineChart>
      <c:catAx>
        <c:axId val="126625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126627200"/>
        <c:crosses val="autoZero"/>
        <c:auto val="1"/>
        <c:lblAlgn val="ctr"/>
        <c:lblOffset val="100"/>
        <c:noMultiLvlLbl val="0"/>
      </c:catAx>
      <c:valAx>
        <c:axId val="1266272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fa-IR"/>
                  <a:t>درصد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12662566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n-US"/>
          </a:pPr>
          <a:endParaRPr lang="fa-IR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fa-IR" sz="1050"/>
              <a:t>نمودار مثایسه امتیاز</a:t>
            </a:r>
            <a:r>
              <a:rPr lang="fa-IR" sz="1050" baseline="0"/>
              <a:t> خانه بهداشت الف در دو پایش به تفکیک برنامه های سلامت خانواده</a:t>
            </a:r>
            <a:endParaRPr lang="en-US" sz="105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'بهداشت خانواده'!$AA$5</c:f>
              <c:strCache>
                <c:ptCount val="1"/>
                <c:pt idx="0">
                  <c:v>پایش اول</c:v>
                </c:pt>
              </c:strCache>
            </c:strRef>
          </c:tx>
          <c:cat>
            <c:strRef>
              <c:f>'بهداشت خانواده'!$Z$6:$Z$12</c:f>
              <c:strCache>
                <c:ptCount val="7"/>
                <c:pt idx="0">
                  <c:v>سلامت مادران</c:v>
                </c:pt>
                <c:pt idx="1">
                  <c:v>سلامت کودکان</c:v>
                </c:pt>
                <c:pt idx="2">
                  <c:v>سلامت باروری</c:v>
                </c:pt>
                <c:pt idx="3">
                  <c:v>بهبود تغذیه</c:v>
                </c:pt>
                <c:pt idx="4">
                  <c:v>سلامت میانسالان</c:v>
                </c:pt>
                <c:pt idx="5">
                  <c:v>سلامت سالمندان</c:v>
                </c:pt>
                <c:pt idx="6">
                  <c:v>کل فرآینها</c:v>
                </c:pt>
              </c:strCache>
            </c:strRef>
          </c:cat>
          <c:val>
            <c:numRef>
              <c:f>'بهداشت خانواده'!$AA$6:$AA$12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'بهداشت خانواده'!$AB$5</c:f>
              <c:strCache>
                <c:ptCount val="1"/>
                <c:pt idx="0">
                  <c:v>پایش دوم</c:v>
                </c:pt>
              </c:strCache>
            </c:strRef>
          </c:tx>
          <c:cat>
            <c:strRef>
              <c:f>'بهداشت خانواده'!$Z$6:$Z$12</c:f>
              <c:strCache>
                <c:ptCount val="7"/>
                <c:pt idx="0">
                  <c:v>سلامت مادران</c:v>
                </c:pt>
                <c:pt idx="1">
                  <c:v>سلامت کودکان</c:v>
                </c:pt>
                <c:pt idx="2">
                  <c:v>سلامت باروری</c:v>
                </c:pt>
                <c:pt idx="3">
                  <c:v>بهبود تغذیه</c:v>
                </c:pt>
                <c:pt idx="4">
                  <c:v>سلامت میانسالان</c:v>
                </c:pt>
                <c:pt idx="5">
                  <c:v>سلامت سالمندان</c:v>
                </c:pt>
                <c:pt idx="6">
                  <c:v>کل فرآینها</c:v>
                </c:pt>
              </c:strCache>
            </c:strRef>
          </c:cat>
          <c:val>
            <c:numRef>
              <c:f>'بهداشت خانواده'!$AB$6:$AB$12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65856"/>
        <c:axId val="126667392"/>
      </c:lineChart>
      <c:catAx>
        <c:axId val="1266658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126667392"/>
        <c:crosses val="autoZero"/>
        <c:auto val="1"/>
        <c:lblAlgn val="ctr"/>
        <c:lblOffset val="100"/>
        <c:noMultiLvlLbl val="0"/>
      </c:catAx>
      <c:valAx>
        <c:axId val="126667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fa-IR"/>
                  <a:t>درصد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1266658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n-US"/>
          </a:pPr>
          <a:endParaRPr lang="fa-IR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fa-IR" sz="1050"/>
              <a:t>نمودار مثایسه امتیاز</a:t>
            </a:r>
            <a:r>
              <a:rPr lang="fa-IR" sz="1050" baseline="0"/>
              <a:t> خانه بهداشت الف در دو پایش به تفکیک برنامه های سلامت خانواده</a:t>
            </a:r>
            <a:endParaRPr lang="en-US" sz="105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'بهداشت خانواده'!$AA$5</c:f>
              <c:strCache>
                <c:ptCount val="1"/>
                <c:pt idx="0">
                  <c:v>پایش اول</c:v>
                </c:pt>
              </c:strCache>
            </c:strRef>
          </c:tx>
          <c:cat>
            <c:strRef>
              <c:f>'بهداشت خانواده'!$Z$6:$Z$12</c:f>
              <c:strCache>
                <c:ptCount val="7"/>
                <c:pt idx="0">
                  <c:v>سلامت مادران</c:v>
                </c:pt>
                <c:pt idx="1">
                  <c:v>سلامت کودکان</c:v>
                </c:pt>
                <c:pt idx="2">
                  <c:v>سلامت باروری</c:v>
                </c:pt>
                <c:pt idx="3">
                  <c:v>بهبود تغذیه</c:v>
                </c:pt>
                <c:pt idx="4">
                  <c:v>سلامت میانسالان</c:v>
                </c:pt>
                <c:pt idx="5">
                  <c:v>سلامت سالمندان</c:v>
                </c:pt>
                <c:pt idx="6">
                  <c:v>کل فرآینها</c:v>
                </c:pt>
              </c:strCache>
            </c:strRef>
          </c:cat>
          <c:val>
            <c:numRef>
              <c:f>'بهداشت خانواده'!$AA$6:$AA$12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'بهداشت خانواده'!$AB$5</c:f>
              <c:strCache>
                <c:ptCount val="1"/>
                <c:pt idx="0">
                  <c:v>پایش دوم</c:v>
                </c:pt>
              </c:strCache>
            </c:strRef>
          </c:tx>
          <c:cat>
            <c:strRef>
              <c:f>'بهداشت خانواده'!$Z$6:$Z$12</c:f>
              <c:strCache>
                <c:ptCount val="7"/>
                <c:pt idx="0">
                  <c:v>سلامت مادران</c:v>
                </c:pt>
                <c:pt idx="1">
                  <c:v>سلامت کودکان</c:v>
                </c:pt>
                <c:pt idx="2">
                  <c:v>سلامت باروری</c:v>
                </c:pt>
                <c:pt idx="3">
                  <c:v>بهبود تغذیه</c:v>
                </c:pt>
                <c:pt idx="4">
                  <c:v>سلامت میانسالان</c:v>
                </c:pt>
                <c:pt idx="5">
                  <c:v>سلامت سالمندان</c:v>
                </c:pt>
                <c:pt idx="6">
                  <c:v>کل فرآینها</c:v>
                </c:pt>
              </c:strCache>
            </c:strRef>
          </c:cat>
          <c:val>
            <c:numRef>
              <c:f>'بهداشت خانواده'!$AB$6:$AB$12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21344"/>
        <c:axId val="126522880"/>
      </c:lineChart>
      <c:catAx>
        <c:axId val="1265213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126522880"/>
        <c:crosses val="autoZero"/>
        <c:auto val="1"/>
        <c:lblAlgn val="ctr"/>
        <c:lblOffset val="100"/>
        <c:noMultiLvlLbl val="0"/>
      </c:catAx>
      <c:valAx>
        <c:axId val="1265228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fa-IR"/>
                  <a:t>درصد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12652134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n-US"/>
          </a:pPr>
          <a:endParaRPr lang="fa-IR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fa-IR" sz="1050"/>
              <a:t>نمودار مثایسه امتیاز</a:t>
            </a:r>
            <a:r>
              <a:rPr lang="fa-IR" sz="1050" baseline="0"/>
              <a:t> خانه بهداشت الف در دو پایش به تفکیک برنامه های سلامت خانواده</a:t>
            </a:r>
            <a:endParaRPr lang="en-US" sz="105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'بهداشت خانواده'!$AA$5</c:f>
              <c:strCache>
                <c:ptCount val="1"/>
                <c:pt idx="0">
                  <c:v>پایش اول</c:v>
                </c:pt>
              </c:strCache>
            </c:strRef>
          </c:tx>
          <c:cat>
            <c:strRef>
              <c:f>'بهداشت خانواده'!$Z$6:$Z$12</c:f>
              <c:strCache>
                <c:ptCount val="7"/>
                <c:pt idx="0">
                  <c:v>سلامت مادران</c:v>
                </c:pt>
                <c:pt idx="1">
                  <c:v>سلامت کودکان</c:v>
                </c:pt>
                <c:pt idx="2">
                  <c:v>سلامت باروری</c:v>
                </c:pt>
                <c:pt idx="3">
                  <c:v>بهبود تغذیه</c:v>
                </c:pt>
                <c:pt idx="4">
                  <c:v>سلامت میانسالان</c:v>
                </c:pt>
                <c:pt idx="5">
                  <c:v>سلامت سالمندان</c:v>
                </c:pt>
                <c:pt idx="6">
                  <c:v>کل فرآینها</c:v>
                </c:pt>
              </c:strCache>
            </c:strRef>
          </c:cat>
          <c:val>
            <c:numRef>
              <c:f>'بهداشت خانواده'!$AA$6:$AA$12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'بهداشت خانواده'!$AB$5</c:f>
              <c:strCache>
                <c:ptCount val="1"/>
                <c:pt idx="0">
                  <c:v>پایش دوم</c:v>
                </c:pt>
              </c:strCache>
            </c:strRef>
          </c:tx>
          <c:cat>
            <c:strRef>
              <c:f>'بهداشت خانواده'!$Z$6:$Z$12</c:f>
              <c:strCache>
                <c:ptCount val="7"/>
                <c:pt idx="0">
                  <c:v>سلامت مادران</c:v>
                </c:pt>
                <c:pt idx="1">
                  <c:v>سلامت کودکان</c:v>
                </c:pt>
                <c:pt idx="2">
                  <c:v>سلامت باروری</c:v>
                </c:pt>
                <c:pt idx="3">
                  <c:v>بهبود تغذیه</c:v>
                </c:pt>
                <c:pt idx="4">
                  <c:v>سلامت میانسالان</c:v>
                </c:pt>
                <c:pt idx="5">
                  <c:v>سلامت سالمندان</c:v>
                </c:pt>
                <c:pt idx="6">
                  <c:v>کل فرآینها</c:v>
                </c:pt>
              </c:strCache>
            </c:strRef>
          </c:cat>
          <c:val>
            <c:numRef>
              <c:f>'بهداشت خانواده'!$AB$6:$AB$12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44512"/>
        <c:axId val="134545792"/>
      </c:lineChart>
      <c:catAx>
        <c:axId val="1265445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134545792"/>
        <c:crosses val="autoZero"/>
        <c:auto val="1"/>
        <c:lblAlgn val="ctr"/>
        <c:lblOffset val="100"/>
        <c:noMultiLvlLbl val="0"/>
      </c:catAx>
      <c:valAx>
        <c:axId val="1345457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fa-IR"/>
                  <a:t>درصد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12654451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n-US"/>
          </a:pPr>
          <a:endParaRPr lang="fa-IR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222250</xdr:colOff>
      <xdr:row>13</xdr:row>
      <xdr:rowOff>96837</xdr:rowOff>
    </xdr:from>
    <xdr:to>
      <xdr:col>28</xdr:col>
      <xdr:colOff>301625</xdr:colOff>
      <xdr:row>26</xdr:row>
      <xdr:rowOff>173037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222250</xdr:colOff>
      <xdr:row>13</xdr:row>
      <xdr:rowOff>96837</xdr:rowOff>
    </xdr:from>
    <xdr:to>
      <xdr:col>28</xdr:col>
      <xdr:colOff>301625</xdr:colOff>
      <xdr:row>26</xdr:row>
      <xdr:rowOff>173037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222250</xdr:colOff>
      <xdr:row>13</xdr:row>
      <xdr:rowOff>96837</xdr:rowOff>
    </xdr:from>
    <xdr:to>
      <xdr:col>28</xdr:col>
      <xdr:colOff>301625</xdr:colOff>
      <xdr:row>26</xdr:row>
      <xdr:rowOff>173037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222250</xdr:colOff>
      <xdr:row>13</xdr:row>
      <xdr:rowOff>96837</xdr:rowOff>
    </xdr:from>
    <xdr:to>
      <xdr:col>28</xdr:col>
      <xdr:colOff>301625</xdr:colOff>
      <xdr:row>26</xdr:row>
      <xdr:rowOff>173037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565569</xdr:colOff>
      <xdr:row>0</xdr:row>
      <xdr:rowOff>0</xdr:rowOff>
    </xdr:from>
    <xdr:ext cx="184731" cy="254557"/>
    <xdr:sp macro="" textlink="">
      <xdr:nvSpPr>
        <xdr:cNvPr id="2" name="TextBox 1"/>
        <xdr:cNvSpPr txBox="1"/>
      </xdr:nvSpPr>
      <xdr:spPr>
        <a:xfrm>
          <a:off x="169328100" y="3432810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endParaRPr lang="fa-IR"/>
        </a:p>
      </xdr:txBody>
    </xdr:sp>
    <xdr:clientData/>
  </xdr:oneCellAnchor>
  <xdr:oneCellAnchor>
    <xdr:from>
      <xdr:col>8</xdr:col>
      <xdr:colOff>672519</xdr:colOff>
      <xdr:row>0</xdr:row>
      <xdr:rowOff>0</xdr:rowOff>
    </xdr:from>
    <xdr:ext cx="184730" cy="254557"/>
    <xdr:sp macro="" textlink="">
      <xdr:nvSpPr>
        <xdr:cNvPr id="3" name="TextBox 2"/>
        <xdr:cNvSpPr txBox="1"/>
      </xdr:nvSpPr>
      <xdr:spPr>
        <a:xfrm>
          <a:off x="168906826" y="0"/>
          <a:ext cx="184730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28</xdr:col>
      <xdr:colOff>647700</xdr:colOff>
      <xdr:row>103</xdr:row>
      <xdr:rowOff>161925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20630975" y="0"/>
          <a:ext cx="11182350" cy="188023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1"/>
  <sheetViews>
    <sheetView rightToLeft="1" zoomScaleNormal="100" zoomScalePageLayoutView="50" workbookViewId="0">
      <selection activeCell="D90" sqref="D90"/>
    </sheetView>
  </sheetViews>
  <sheetFormatPr defaultRowHeight="12" customHeight="1"/>
  <cols>
    <col min="1" max="1" width="5" customWidth="1"/>
    <col min="2" max="2" width="7.375" customWidth="1"/>
    <col min="3" max="3" width="4.25" customWidth="1"/>
    <col min="4" max="4" width="51.75" customWidth="1"/>
    <col min="5" max="20" width="3.625" customWidth="1"/>
    <col min="22" max="22" width="19.375" customWidth="1"/>
    <col min="30" max="30" width="23.125" customWidth="1"/>
  </cols>
  <sheetData>
    <row r="1" spans="1:28" ht="27.75" customHeight="1">
      <c r="A1" s="505" t="s">
        <v>31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</row>
    <row r="2" spans="1:28" ht="25.5" customHeight="1" thickBot="1">
      <c r="A2" s="487" t="s">
        <v>42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8"/>
      <c r="R2" s="488"/>
    </row>
    <row r="3" spans="1:28" ht="12" customHeight="1" thickTop="1" thickBot="1">
      <c r="A3" s="510" t="s">
        <v>0</v>
      </c>
      <c r="B3" s="512" t="s">
        <v>1</v>
      </c>
      <c r="C3" s="507" t="s">
        <v>29</v>
      </c>
      <c r="D3" s="490" t="s">
        <v>2</v>
      </c>
      <c r="E3" s="496" t="s">
        <v>4</v>
      </c>
      <c r="F3" s="496"/>
      <c r="G3" s="496" t="s">
        <v>3</v>
      </c>
      <c r="H3" s="496"/>
      <c r="I3" s="496" t="s">
        <v>8</v>
      </c>
      <c r="J3" s="496"/>
      <c r="K3" s="497" t="s">
        <v>5</v>
      </c>
      <c r="L3" s="497"/>
      <c r="M3" s="497" t="s">
        <v>7</v>
      </c>
      <c r="N3" s="497"/>
      <c r="O3" s="497" t="s">
        <v>6</v>
      </c>
      <c r="P3" s="501"/>
      <c r="Q3" s="509" t="s">
        <v>41</v>
      </c>
      <c r="R3" s="509"/>
    </row>
    <row r="4" spans="1:28" ht="20.25" customHeight="1" thickTop="1" thickBot="1">
      <c r="A4" s="511"/>
      <c r="B4" s="513"/>
      <c r="C4" s="508"/>
      <c r="D4" s="506"/>
      <c r="E4" s="14" t="s">
        <v>36</v>
      </c>
      <c r="F4" s="14" t="s">
        <v>37</v>
      </c>
      <c r="G4" s="14" t="s">
        <v>36</v>
      </c>
      <c r="H4" s="14" t="s">
        <v>37</v>
      </c>
      <c r="I4" s="14" t="s">
        <v>36</v>
      </c>
      <c r="J4" s="14" t="s">
        <v>37</v>
      </c>
      <c r="K4" s="14" t="s">
        <v>36</v>
      </c>
      <c r="L4" s="14" t="s">
        <v>37</v>
      </c>
      <c r="M4" s="14" t="s">
        <v>36</v>
      </c>
      <c r="N4" s="14" t="s">
        <v>37</v>
      </c>
      <c r="O4" s="14" t="s">
        <v>36</v>
      </c>
      <c r="P4" s="44" t="s">
        <v>37</v>
      </c>
      <c r="Q4" s="14" t="s">
        <v>36</v>
      </c>
      <c r="R4" s="14" t="s">
        <v>37</v>
      </c>
      <c r="Z4" s="514" t="s">
        <v>102</v>
      </c>
      <c r="AA4" s="515"/>
      <c r="AB4" s="516"/>
    </row>
    <row r="5" spans="1:28" ht="20.25" customHeight="1" thickTop="1" thickBot="1">
      <c r="A5" s="543" t="s">
        <v>79</v>
      </c>
      <c r="B5" s="525" t="s">
        <v>84</v>
      </c>
      <c r="C5" s="28">
        <v>1</v>
      </c>
      <c r="D5" s="7" t="s">
        <v>35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6" t="e">
        <f t="shared" ref="Q5:R20" si="0">AVERAGE(E5,G5,I5,K5,M5,O5)</f>
        <v>#DIV/0!</v>
      </c>
      <c r="R5" s="6" t="e">
        <f t="shared" si="0"/>
        <v>#DIV/0!</v>
      </c>
      <c r="Z5" s="28"/>
      <c r="AA5" s="28" t="s">
        <v>92</v>
      </c>
      <c r="AB5" s="28" t="s">
        <v>93</v>
      </c>
    </row>
    <row r="6" spans="1:28" ht="20.25" customHeight="1" thickTop="1" thickBot="1">
      <c r="A6" s="543"/>
      <c r="B6" s="526"/>
      <c r="C6" s="28">
        <v>2</v>
      </c>
      <c r="D6" s="11" t="s">
        <v>49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6" t="e">
        <f t="shared" si="0"/>
        <v>#DIV/0!</v>
      </c>
      <c r="R6" s="6" t="e">
        <f t="shared" si="0"/>
        <v>#DIV/0!</v>
      </c>
      <c r="Z6" s="28" t="s">
        <v>96</v>
      </c>
      <c r="AA6" s="67">
        <f>E128</f>
        <v>0</v>
      </c>
      <c r="AB6" s="67">
        <f>F128</f>
        <v>0</v>
      </c>
    </row>
    <row r="7" spans="1:28" ht="15.95" customHeight="1" thickTop="1" thickBot="1">
      <c r="A7" s="543"/>
      <c r="B7" s="526"/>
      <c r="C7" s="28">
        <v>3</v>
      </c>
      <c r="D7" s="8" t="s">
        <v>50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6" t="e">
        <f t="shared" si="0"/>
        <v>#DIV/0!</v>
      </c>
      <c r="R7" s="6" t="e">
        <f t="shared" si="0"/>
        <v>#DIV/0!</v>
      </c>
      <c r="Z7" s="28" t="s">
        <v>97</v>
      </c>
      <c r="AA7" s="67">
        <f>G128</f>
        <v>0</v>
      </c>
      <c r="AB7" s="67">
        <f>H128</f>
        <v>0</v>
      </c>
    </row>
    <row r="8" spans="1:28" ht="18" customHeight="1" thickTop="1" thickBot="1">
      <c r="A8" s="543"/>
      <c r="B8" s="527"/>
      <c r="C8" s="28">
        <v>4</v>
      </c>
      <c r="D8" s="9" t="s">
        <v>51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6" t="e">
        <f t="shared" si="0"/>
        <v>#DIV/0!</v>
      </c>
      <c r="R8" s="6" t="e">
        <f t="shared" si="0"/>
        <v>#DIV/0!</v>
      </c>
      <c r="Z8" s="66" t="s">
        <v>98</v>
      </c>
      <c r="AA8" s="67">
        <f>I128</f>
        <v>0</v>
      </c>
      <c r="AB8" s="67">
        <f>J127</f>
        <v>0</v>
      </c>
    </row>
    <row r="9" spans="1:28" ht="15.95" customHeight="1" thickTop="1" thickBot="1">
      <c r="A9" s="543"/>
      <c r="B9" s="528" t="s">
        <v>19</v>
      </c>
      <c r="C9" s="28">
        <v>5</v>
      </c>
      <c r="D9" s="8" t="s">
        <v>16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6" t="e">
        <f t="shared" si="0"/>
        <v>#DIV/0!</v>
      </c>
      <c r="R9" s="6" t="e">
        <f t="shared" si="0"/>
        <v>#DIV/0!</v>
      </c>
      <c r="Z9" s="66" t="s">
        <v>99</v>
      </c>
      <c r="AA9" s="67">
        <f>K128</f>
        <v>0</v>
      </c>
      <c r="AB9" s="67">
        <f>L128</f>
        <v>0</v>
      </c>
    </row>
    <row r="10" spans="1:28" ht="15.95" customHeight="1" thickTop="1" thickBot="1">
      <c r="A10" s="543"/>
      <c r="B10" s="528"/>
      <c r="C10" s="28">
        <v>6</v>
      </c>
      <c r="D10" s="8" t="s">
        <v>17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6" t="e">
        <f t="shared" si="0"/>
        <v>#DIV/0!</v>
      </c>
      <c r="R10" s="6" t="e">
        <f t="shared" si="0"/>
        <v>#DIV/0!</v>
      </c>
      <c r="Z10" s="66" t="s">
        <v>100</v>
      </c>
      <c r="AA10" s="67">
        <f>M128</f>
        <v>0</v>
      </c>
      <c r="AB10" s="67">
        <f>N128</f>
        <v>0</v>
      </c>
    </row>
    <row r="11" spans="1:28" ht="15.95" customHeight="1" thickTop="1" thickBot="1">
      <c r="A11" s="543"/>
      <c r="B11" s="528"/>
      <c r="C11" s="28">
        <v>7</v>
      </c>
      <c r="D11" s="9" t="s">
        <v>18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6" t="e">
        <f t="shared" si="0"/>
        <v>#DIV/0!</v>
      </c>
      <c r="R11" s="6" t="e">
        <f t="shared" si="0"/>
        <v>#DIV/0!</v>
      </c>
      <c r="Z11" s="66" t="s">
        <v>101</v>
      </c>
      <c r="AA11" s="67">
        <f>O128</f>
        <v>0</v>
      </c>
      <c r="AB11" s="67">
        <f>P128</f>
        <v>0</v>
      </c>
    </row>
    <row r="12" spans="1:28" ht="15.95" customHeight="1" thickTop="1" thickBot="1">
      <c r="A12" s="543"/>
      <c r="B12" s="528"/>
      <c r="C12" s="28">
        <v>8</v>
      </c>
      <c r="D12" s="9" t="s">
        <v>53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6" t="e">
        <f t="shared" si="0"/>
        <v>#DIV/0!</v>
      </c>
      <c r="R12" s="6" t="e">
        <f t="shared" si="0"/>
        <v>#DIV/0!</v>
      </c>
      <c r="Z12" s="66" t="s">
        <v>95</v>
      </c>
      <c r="AA12" s="67">
        <f>Q128</f>
        <v>0</v>
      </c>
      <c r="AB12" s="67">
        <f>R128</f>
        <v>0</v>
      </c>
    </row>
    <row r="13" spans="1:28" ht="15.95" customHeight="1" thickTop="1" thickBot="1">
      <c r="A13" s="543"/>
      <c r="B13" s="528"/>
      <c r="C13" s="28">
        <v>9</v>
      </c>
      <c r="D13" s="7" t="s">
        <v>52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6" t="e">
        <f t="shared" si="0"/>
        <v>#DIV/0!</v>
      </c>
      <c r="R13" s="6" t="e">
        <f t="shared" si="0"/>
        <v>#DIV/0!</v>
      </c>
    </row>
    <row r="14" spans="1:28" ht="15.95" customHeight="1" thickTop="1" thickBot="1">
      <c r="A14" s="543"/>
      <c r="B14" s="528" t="s">
        <v>78</v>
      </c>
      <c r="C14" s="28">
        <v>10</v>
      </c>
      <c r="D14" s="10" t="s">
        <v>54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6" t="e">
        <f t="shared" si="0"/>
        <v>#DIV/0!</v>
      </c>
      <c r="R14" s="6" t="e">
        <f t="shared" si="0"/>
        <v>#DIV/0!</v>
      </c>
    </row>
    <row r="15" spans="1:28" ht="15.95" customHeight="1" thickTop="1" thickBot="1">
      <c r="A15" s="543"/>
      <c r="B15" s="528"/>
      <c r="C15" s="28">
        <v>11</v>
      </c>
      <c r="D15" s="8" t="s">
        <v>20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6" t="e">
        <f t="shared" si="0"/>
        <v>#DIV/0!</v>
      </c>
      <c r="R15" s="6" t="e">
        <f t="shared" si="0"/>
        <v>#DIV/0!</v>
      </c>
    </row>
    <row r="16" spans="1:28" ht="23.25" customHeight="1" thickTop="1" thickBot="1">
      <c r="A16" s="543"/>
      <c r="B16" s="528"/>
      <c r="C16" s="28">
        <v>12</v>
      </c>
      <c r="D16" s="13" t="s">
        <v>144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6" t="e">
        <f t="shared" si="0"/>
        <v>#DIV/0!</v>
      </c>
      <c r="R16" s="6" t="e">
        <f t="shared" si="0"/>
        <v>#DIV/0!</v>
      </c>
    </row>
    <row r="17" spans="1:18" ht="15.95" customHeight="1" thickTop="1" thickBot="1">
      <c r="A17" s="35"/>
      <c r="B17" s="36"/>
      <c r="C17" s="3"/>
      <c r="D17" s="31" t="s">
        <v>87</v>
      </c>
      <c r="E17" s="47">
        <f>SUM(E5:E16)</f>
        <v>0</v>
      </c>
      <c r="F17" s="47">
        <f t="shared" ref="F17:P17" si="1">SUM(F5:F16)</f>
        <v>0</v>
      </c>
      <c r="G17" s="47">
        <f t="shared" si="1"/>
        <v>0</v>
      </c>
      <c r="H17" s="47">
        <f t="shared" si="1"/>
        <v>0</v>
      </c>
      <c r="I17" s="47">
        <f t="shared" si="1"/>
        <v>0</v>
      </c>
      <c r="J17" s="47">
        <f t="shared" si="1"/>
        <v>0</v>
      </c>
      <c r="K17" s="47">
        <f t="shared" si="1"/>
        <v>0</v>
      </c>
      <c r="L17" s="47">
        <f t="shared" si="1"/>
        <v>0</v>
      </c>
      <c r="M17" s="47">
        <f t="shared" si="1"/>
        <v>0</v>
      </c>
      <c r="N17" s="47">
        <f t="shared" si="1"/>
        <v>0</v>
      </c>
      <c r="O17" s="47">
        <f t="shared" si="1"/>
        <v>0</v>
      </c>
      <c r="P17" s="47">
        <f t="shared" si="1"/>
        <v>0</v>
      </c>
      <c r="Q17" s="58">
        <f t="shared" si="0"/>
        <v>0</v>
      </c>
      <c r="R17" s="58">
        <f t="shared" si="0"/>
        <v>0</v>
      </c>
    </row>
    <row r="18" spans="1:18" ht="15.95" customHeight="1" thickTop="1" thickBot="1">
      <c r="A18" s="18"/>
      <c r="B18" s="19"/>
      <c r="C18" s="3"/>
      <c r="D18" s="2" t="s">
        <v>38</v>
      </c>
      <c r="E18" s="48">
        <f>E17/12*100</f>
        <v>0</v>
      </c>
      <c r="F18" s="48">
        <f t="shared" ref="F18:P18" si="2">F17/12*100</f>
        <v>0</v>
      </c>
      <c r="G18" s="48">
        <f t="shared" si="2"/>
        <v>0</v>
      </c>
      <c r="H18" s="48">
        <f t="shared" si="2"/>
        <v>0</v>
      </c>
      <c r="I18" s="48">
        <f t="shared" si="2"/>
        <v>0</v>
      </c>
      <c r="J18" s="48">
        <f t="shared" si="2"/>
        <v>0</v>
      </c>
      <c r="K18" s="48">
        <f t="shared" si="2"/>
        <v>0</v>
      </c>
      <c r="L18" s="48">
        <f t="shared" si="2"/>
        <v>0</v>
      </c>
      <c r="M18" s="48">
        <f t="shared" si="2"/>
        <v>0</v>
      </c>
      <c r="N18" s="48">
        <f t="shared" si="2"/>
        <v>0</v>
      </c>
      <c r="O18" s="48">
        <f t="shared" si="2"/>
        <v>0</v>
      </c>
      <c r="P18" s="48">
        <f t="shared" si="2"/>
        <v>0</v>
      </c>
      <c r="Q18" s="59">
        <f t="shared" si="0"/>
        <v>0</v>
      </c>
      <c r="R18" s="59">
        <f t="shared" si="0"/>
        <v>0</v>
      </c>
    </row>
    <row r="19" spans="1:18" ht="15" customHeight="1" thickTop="1" thickBot="1">
      <c r="A19" s="543" t="s">
        <v>103</v>
      </c>
      <c r="B19" s="545" t="s">
        <v>114</v>
      </c>
      <c r="C19" s="28">
        <v>13</v>
      </c>
      <c r="D19" s="8" t="s">
        <v>32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6" t="e">
        <f t="shared" si="0"/>
        <v>#DIV/0!</v>
      </c>
      <c r="R19" s="6" t="e">
        <f t="shared" si="0"/>
        <v>#DIV/0!</v>
      </c>
    </row>
    <row r="20" spans="1:18" ht="15.95" customHeight="1" thickTop="1" thickBot="1">
      <c r="A20" s="543"/>
      <c r="B20" s="546"/>
      <c r="C20" s="28">
        <v>14</v>
      </c>
      <c r="D20" s="8" t="s">
        <v>33</v>
      </c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6" t="e">
        <f t="shared" si="0"/>
        <v>#DIV/0!</v>
      </c>
      <c r="R20" s="6" t="e">
        <f t="shared" si="0"/>
        <v>#DIV/0!</v>
      </c>
    </row>
    <row r="21" spans="1:18" ht="15.95" customHeight="1" thickTop="1" thickBot="1">
      <c r="A21" s="543"/>
      <c r="B21" s="546"/>
      <c r="C21" s="28">
        <v>15</v>
      </c>
      <c r="D21" s="9" t="s">
        <v>12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6" t="e">
        <f t="shared" ref="Q21:R44" si="3">AVERAGE(E21,G21,I21,K21,M21,O21)</f>
        <v>#DIV/0!</v>
      </c>
      <c r="R21" s="6" t="e">
        <f t="shared" si="3"/>
        <v>#DIV/0!</v>
      </c>
    </row>
    <row r="22" spans="1:18" ht="15.95" customHeight="1" thickTop="1" thickBot="1">
      <c r="A22" s="543"/>
      <c r="B22" s="546"/>
      <c r="C22" s="28">
        <v>16</v>
      </c>
      <c r="D22" s="8" t="s">
        <v>13</v>
      </c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6" t="e">
        <f t="shared" si="3"/>
        <v>#DIV/0!</v>
      </c>
      <c r="R22" s="6" t="e">
        <f t="shared" si="3"/>
        <v>#DIV/0!</v>
      </c>
    </row>
    <row r="23" spans="1:18" ht="15.95" customHeight="1" thickTop="1" thickBot="1">
      <c r="A23" s="543"/>
      <c r="B23" s="546"/>
      <c r="C23" s="28">
        <v>17</v>
      </c>
      <c r="D23" s="8" t="s">
        <v>111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6" t="e">
        <f t="shared" si="3"/>
        <v>#DIV/0!</v>
      </c>
      <c r="R23" s="6" t="e">
        <f t="shared" si="3"/>
        <v>#DIV/0!</v>
      </c>
    </row>
    <row r="24" spans="1:18" ht="15.95" customHeight="1" thickTop="1" thickBot="1">
      <c r="A24" s="543"/>
      <c r="B24" s="546"/>
      <c r="C24" s="28">
        <v>18</v>
      </c>
      <c r="D24" s="9" t="s">
        <v>140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6" t="e">
        <f t="shared" si="3"/>
        <v>#DIV/0!</v>
      </c>
      <c r="R24" s="6" t="e">
        <f t="shared" si="3"/>
        <v>#DIV/0!</v>
      </c>
    </row>
    <row r="25" spans="1:18" ht="15.95" customHeight="1" thickTop="1" thickBot="1">
      <c r="A25" s="543"/>
      <c r="B25" s="546"/>
      <c r="C25" s="28">
        <v>19</v>
      </c>
      <c r="D25" s="9" t="s">
        <v>76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6" t="e">
        <f t="shared" si="3"/>
        <v>#DIV/0!</v>
      </c>
      <c r="R25" s="6" t="e">
        <f t="shared" si="3"/>
        <v>#DIV/0!</v>
      </c>
    </row>
    <row r="26" spans="1:18" ht="15.95" customHeight="1" thickTop="1" thickBot="1">
      <c r="A26" s="543"/>
      <c r="B26" s="546"/>
      <c r="C26" s="28">
        <v>20</v>
      </c>
      <c r="D26" s="7" t="s">
        <v>75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6" t="e">
        <f t="shared" si="3"/>
        <v>#DIV/0!</v>
      </c>
      <c r="R26" s="6" t="e">
        <f t="shared" si="3"/>
        <v>#DIV/0!</v>
      </c>
    </row>
    <row r="27" spans="1:18" ht="15.95" customHeight="1" thickTop="1" thickBot="1">
      <c r="A27" s="543"/>
      <c r="B27" s="546"/>
      <c r="C27" s="28">
        <v>21</v>
      </c>
      <c r="D27" s="10" t="s">
        <v>14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6" t="e">
        <f t="shared" si="3"/>
        <v>#DIV/0!</v>
      </c>
      <c r="R27" s="6" t="e">
        <f t="shared" si="3"/>
        <v>#DIV/0!</v>
      </c>
    </row>
    <row r="28" spans="1:18" ht="15.95" customHeight="1" thickTop="1" thickBot="1">
      <c r="A28" s="543"/>
      <c r="B28" s="546"/>
      <c r="C28" s="28">
        <v>22</v>
      </c>
      <c r="D28" s="10" t="s">
        <v>34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6" t="e">
        <f t="shared" si="3"/>
        <v>#DIV/0!</v>
      </c>
      <c r="R28" s="6" t="e">
        <f t="shared" si="3"/>
        <v>#DIV/0!</v>
      </c>
    </row>
    <row r="29" spans="1:18" ht="15.95" customHeight="1" thickTop="1" thickBot="1">
      <c r="A29" s="543"/>
      <c r="B29" s="546"/>
      <c r="C29" s="28">
        <v>23</v>
      </c>
      <c r="D29" s="41" t="s">
        <v>112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6" t="e">
        <f t="shared" si="3"/>
        <v>#DIV/0!</v>
      </c>
      <c r="R29" s="6" t="e">
        <f t="shared" si="3"/>
        <v>#DIV/0!</v>
      </c>
    </row>
    <row r="30" spans="1:18" ht="15.95" customHeight="1" thickTop="1" thickBot="1">
      <c r="A30" s="543"/>
      <c r="B30" s="546"/>
      <c r="C30" s="28">
        <v>24</v>
      </c>
      <c r="D30" s="42" t="s">
        <v>104</v>
      </c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6" t="e">
        <f t="shared" si="3"/>
        <v>#DIV/0!</v>
      </c>
      <c r="R30" s="6" t="e">
        <f t="shared" si="3"/>
        <v>#DIV/0!</v>
      </c>
    </row>
    <row r="31" spans="1:18" ht="15.95" customHeight="1" thickTop="1" thickBot="1">
      <c r="A31" s="543"/>
      <c r="B31" s="546"/>
      <c r="C31" s="28">
        <v>25</v>
      </c>
      <c r="D31" s="41" t="s">
        <v>72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6" t="e">
        <f t="shared" si="3"/>
        <v>#DIV/0!</v>
      </c>
      <c r="R31" s="6" t="e">
        <f t="shared" si="3"/>
        <v>#DIV/0!</v>
      </c>
    </row>
    <row r="32" spans="1:18" ht="15.95" customHeight="1" thickTop="1" thickBot="1">
      <c r="A32" s="543"/>
      <c r="B32" s="546"/>
      <c r="C32" s="28">
        <v>26</v>
      </c>
      <c r="D32" s="41" t="s">
        <v>105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6" t="e">
        <f t="shared" si="3"/>
        <v>#DIV/0!</v>
      </c>
      <c r="R32" s="6" t="e">
        <f t="shared" si="3"/>
        <v>#DIV/0!</v>
      </c>
    </row>
    <row r="33" spans="1:18" ht="15.95" customHeight="1" thickTop="1" thickBot="1">
      <c r="A33" s="543"/>
      <c r="B33" s="546"/>
      <c r="C33" s="28">
        <v>27</v>
      </c>
      <c r="D33" s="43" t="s">
        <v>74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6" t="e">
        <f t="shared" si="3"/>
        <v>#DIV/0!</v>
      </c>
      <c r="R33" s="6" t="e">
        <f t="shared" si="3"/>
        <v>#DIV/0!</v>
      </c>
    </row>
    <row r="34" spans="1:18" ht="15.95" customHeight="1" thickTop="1" thickBot="1">
      <c r="A34" s="543"/>
      <c r="B34" s="546"/>
      <c r="C34" s="28">
        <v>28</v>
      </c>
      <c r="D34" s="41" t="s">
        <v>47</v>
      </c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6" t="e">
        <f t="shared" si="3"/>
        <v>#DIV/0!</v>
      </c>
      <c r="R34" s="6" t="e">
        <f t="shared" si="3"/>
        <v>#DIV/0!</v>
      </c>
    </row>
    <row r="35" spans="1:18" ht="15.95" customHeight="1" thickTop="1" thickBot="1">
      <c r="A35" s="543"/>
      <c r="B35" s="546"/>
      <c r="C35" s="28">
        <v>29</v>
      </c>
      <c r="D35" s="7" t="s">
        <v>107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6" t="e">
        <f t="shared" si="3"/>
        <v>#DIV/0!</v>
      </c>
      <c r="R35" s="6" t="e">
        <f t="shared" si="3"/>
        <v>#DIV/0!</v>
      </c>
    </row>
    <row r="36" spans="1:18" ht="15.95" customHeight="1" thickTop="1" thickBot="1">
      <c r="A36" s="543"/>
      <c r="B36" s="546"/>
      <c r="C36" s="28">
        <v>30</v>
      </c>
      <c r="D36" s="9" t="s">
        <v>108</v>
      </c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6" t="e">
        <f t="shared" si="3"/>
        <v>#DIV/0!</v>
      </c>
      <c r="R36" s="6" t="e">
        <f t="shared" si="3"/>
        <v>#DIV/0!</v>
      </c>
    </row>
    <row r="37" spans="1:18" ht="15.95" customHeight="1" thickTop="1" thickBot="1">
      <c r="A37" s="543"/>
      <c r="B37" s="546"/>
      <c r="C37" s="28">
        <v>31</v>
      </c>
      <c r="D37" s="8" t="s">
        <v>109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6" t="e">
        <f t="shared" si="3"/>
        <v>#DIV/0!</v>
      </c>
      <c r="R37" s="6" t="e">
        <f t="shared" si="3"/>
        <v>#DIV/0!</v>
      </c>
    </row>
    <row r="38" spans="1:18" ht="15.95" customHeight="1" thickTop="1" thickBot="1">
      <c r="A38" s="544"/>
      <c r="B38" s="547" t="s">
        <v>115</v>
      </c>
      <c r="C38" s="28">
        <v>32</v>
      </c>
      <c r="D38" s="41" t="s">
        <v>15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6" t="e">
        <f t="shared" si="3"/>
        <v>#DIV/0!</v>
      </c>
      <c r="R38" s="6" t="e">
        <f t="shared" si="3"/>
        <v>#DIV/0!</v>
      </c>
    </row>
    <row r="39" spans="1:18" ht="15.95" customHeight="1" thickTop="1" thickBot="1">
      <c r="A39" s="544"/>
      <c r="B39" s="548"/>
      <c r="C39" s="28">
        <v>33</v>
      </c>
      <c r="D39" s="8" t="s">
        <v>113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6" t="e">
        <f t="shared" si="3"/>
        <v>#DIV/0!</v>
      </c>
      <c r="R39" s="6" t="e">
        <f t="shared" si="3"/>
        <v>#DIV/0!</v>
      </c>
    </row>
    <row r="40" spans="1:18" ht="15.95" customHeight="1" thickTop="1" thickBot="1">
      <c r="A40" s="544"/>
      <c r="B40" s="548"/>
      <c r="C40" s="28">
        <v>34</v>
      </c>
      <c r="D40" s="42" t="s">
        <v>21</v>
      </c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6" t="e">
        <f t="shared" si="3"/>
        <v>#DIV/0!</v>
      </c>
      <c r="R40" s="6" t="e">
        <f t="shared" si="3"/>
        <v>#DIV/0!</v>
      </c>
    </row>
    <row r="41" spans="1:18" ht="15.95" customHeight="1" thickTop="1" thickBot="1">
      <c r="A41" s="544"/>
      <c r="B41" s="548"/>
      <c r="C41" s="28">
        <v>35</v>
      </c>
      <c r="D41" s="68" t="s">
        <v>22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6" t="e">
        <f t="shared" si="3"/>
        <v>#DIV/0!</v>
      </c>
      <c r="R41" s="6" t="e">
        <f t="shared" si="3"/>
        <v>#DIV/0!</v>
      </c>
    </row>
    <row r="42" spans="1:18" ht="18.75" customHeight="1" thickTop="1" thickBot="1">
      <c r="A42" s="544"/>
      <c r="B42" s="548"/>
      <c r="C42" s="28">
        <v>36</v>
      </c>
      <c r="D42" s="41" t="s">
        <v>23</v>
      </c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6" t="e">
        <f t="shared" si="3"/>
        <v>#DIV/0!</v>
      </c>
      <c r="R42" s="6" t="e">
        <f t="shared" si="3"/>
        <v>#DIV/0!</v>
      </c>
    </row>
    <row r="43" spans="1:18" ht="15.95" customHeight="1" thickTop="1" thickBot="1">
      <c r="A43" s="544"/>
      <c r="B43" s="549"/>
      <c r="C43" s="28">
        <v>37</v>
      </c>
      <c r="D43" s="41" t="s">
        <v>110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6" t="e">
        <f t="shared" si="3"/>
        <v>#DIV/0!</v>
      </c>
      <c r="R43" s="6" t="e">
        <f t="shared" si="3"/>
        <v>#DIV/0!</v>
      </c>
    </row>
    <row r="44" spans="1:18" ht="15.95" customHeight="1" thickTop="1" thickBot="1">
      <c r="A44" s="64"/>
      <c r="B44" s="121"/>
      <c r="C44" s="63"/>
      <c r="D44" s="31" t="s">
        <v>88</v>
      </c>
      <c r="E44" s="47">
        <f>SUM(E19:E43)</f>
        <v>0</v>
      </c>
      <c r="F44" s="47">
        <f t="shared" ref="F44:P44" si="4">SUM(F19:F43)</f>
        <v>0</v>
      </c>
      <c r="G44" s="47">
        <f t="shared" si="4"/>
        <v>0</v>
      </c>
      <c r="H44" s="47">
        <f t="shared" si="4"/>
        <v>0</v>
      </c>
      <c r="I44" s="47">
        <f t="shared" si="4"/>
        <v>0</v>
      </c>
      <c r="J44" s="47">
        <f t="shared" si="4"/>
        <v>0</v>
      </c>
      <c r="K44" s="47">
        <f t="shared" si="4"/>
        <v>0</v>
      </c>
      <c r="L44" s="47">
        <f t="shared" si="4"/>
        <v>0</v>
      </c>
      <c r="M44" s="47">
        <f t="shared" si="4"/>
        <v>0</v>
      </c>
      <c r="N44" s="47">
        <f t="shared" si="4"/>
        <v>0</v>
      </c>
      <c r="O44" s="47">
        <f t="shared" si="4"/>
        <v>0</v>
      </c>
      <c r="P44" s="47">
        <f t="shared" si="4"/>
        <v>0</v>
      </c>
      <c r="Q44" s="57">
        <f t="shared" si="3"/>
        <v>0</v>
      </c>
      <c r="R44" s="57">
        <f t="shared" si="3"/>
        <v>0</v>
      </c>
    </row>
    <row r="45" spans="1:18" ht="15.95" customHeight="1" thickTop="1" thickBot="1">
      <c r="A45" s="64"/>
      <c r="B45" s="65"/>
      <c r="C45" s="63"/>
      <c r="D45" s="2" t="s">
        <v>38</v>
      </c>
      <c r="E45" s="48">
        <f>E44/25*100</f>
        <v>0</v>
      </c>
      <c r="F45" s="48">
        <f t="shared" ref="F45:P45" si="5">F44/25*100</f>
        <v>0</v>
      </c>
      <c r="G45" s="48">
        <f t="shared" si="5"/>
        <v>0</v>
      </c>
      <c r="H45" s="48">
        <f t="shared" si="5"/>
        <v>0</v>
      </c>
      <c r="I45" s="48">
        <f t="shared" si="5"/>
        <v>0</v>
      </c>
      <c r="J45" s="48">
        <f t="shared" si="5"/>
        <v>0</v>
      </c>
      <c r="K45" s="48">
        <f t="shared" si="5"/>
        <v>0</v>
      </c>
      <c r="L45" s="48">
        <f t="shared" si="5"/>
        <v>0</v>
      </c>
      <c r="M45" s="48">
        <f t="shared" si="5"/>
        <v>0</v>
      </c>
      <c r="N45" s="48">
        <f t="shared" si="5"/>
        <v>0</v>
      </c>
      <c r="O45" s="48">
        <f t="shared" si="5"/>
        <v>0</v>
      </c>
      <c r="P45" s="48">
        <f t="shared" si="5"/>
        <v>0</v>
      </c>
      <c r="Q45" s="57">
        <f t="shared" ref="Q45:R45" si="6">AVERAGE(E45,G45,I45,K45,M45,O45)</f>
        <v>0</v>
      </c>
      <c r="R45" s="57">
        <f t="shared" si="6"/>
        <v>0</v>
      </c>
    </row>
    <row r="46" spans="1:18" s="40" customFormat="1" ht="15.95" customHeight="1" thickTop="1">
      <c r="A46" s="21"/>
      <c r="B46" s="22"/>
      <c r="C46" s="23"/>
      <c r="D46" s="20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16"/>
      <c r="R46" s="16"/>
    </row>
    <row r="47" spans="1:18" ht="33.75" customHeight="1">
      <c r="A47" s="550" t="s">
        <v>31</v>
      </c>
      <c r="B47" s="550"/>
      <c r="C47" s="550"/>
      <c r="D47" s="550"/>
      <c r="E47" s="550"/>
      <c r="F47" s="550"/>
      <c r="G47" s="550"/>
      <c r="H47" s="550"/>
      <c r="I47" s="550"/>
      <c r="J47" s="550"/>
      <c r="K47" s="550"/>
      <c r="L47" s="550"/>
      <c r="M47" s="550"/>
      <c r="N47" s="550"/>
      <c r="O47" s="550"/>
      <c r="P47" s="550"/>
      <c r="Q47" s="550"/>
      <c r="R47" s="550"/>
    </row>
    <row r="48" spans="1:18" ht="39" customHeight="1" thickBot="1">
      <c r="A48" s="487" t="s">
        <v>42</v>
      </c>
      <c r="B48" s="487"/>
      <c r="C48" s="487"/>
      <c r="D48" s="487"/>
      <c r="E48" s="487"/>
      <c r="F48" s="487"/>
      <c r="G48" s="487"/>
      <c r="H48" s="487"/>
      <c r="I48" s="487"/>
      <c r="J48" s="487"/>
      <c r="K48" s="487"/>
      <c r="L48" s="487"/>
      <c r="M48" s="487"/>
      <c r="N48" s="487"/>
      <c r="O48" s="487"/>
      <c r="P48" s="487"/>
      <c r="Q48" s="488"/>
      <c r="R48" s="488"/>
    </row>
    <row r="49" spans="1:18" ht="15.95" customHeight="1" thickTop="1" thickBot="1">
      <c r="A49" s="510" t="s">
        <v>0</v>
      </c>
      <c r="B49" s="512" t="s">
        <v>1</v>
      </c>
      <c r="C49" s="551" t="s">
        <v>29</v>
      </c>
      <c r="D49" s="494" t="s">
        <v>2</v>
      </c>
      <c r="E49" s="496" t="s">
        <v>4</v>
      </c>
      <c r="F49" s="496"/>
      <c r="G49" s="496" t="s">
        <v>3</v>
      </c>
      <c r="H49" s="496"/>
      <c r="I49" s="496" t="s">
        <v>8</v>
      </c>
      <c r="J49" s="496"/>
      <c r="K49" s="497" t="s">
        <v>5</v>
      </c>
      <c r="L49" s="497"/>
      <c r="M49" s="497" t="s">
        <v>7</v>
      </c>
      <c r="N49" s="497"/>
      <c r="O49" s="497" t="s">
        <v>6</v>
      </c>
      <c r="P49" s="501"/>
      <c r="Q49" s="509" t="s">
        <v>41</v>
      </c>
      <c r="R49" s="509"/>
    </row>
    <row r="50" spans="1:18" ht="22.5" customHeight="1" thickTop="1" thickBot="1">
      <c r="A50" s="511"/>
      <c r="B50" s="513"/>
      <c r="C50" s="552"/>
      <c r="D50" s="495"/>
      <c r="E50" s="120" t="s">
        <v>36</v>
      </c>
      <c r="F50" s="120" t="s">
        <v>37</v>
      </c>
      <c r="G50" s="120" t="s">
        <v>36</v>
      </c>
      <c r="H50" s="120" t="s">
        <v>37</v>
      </c>
      <c r="I50" s="120" t="s">
        <v>36</v>
      </c>
      <c r="J50" s="120" t="s">
        <v>37</v>
      </c>
      <c r="K50" s="120" t="s">
        <v>36</v>
      </c>
      <c r="L50" s="120" t="s">
        <v>37</v>
      </c>
      <c r="M50" s="120" t="s">
        <v>36</v>
      </c>
      <c r="N50" s="120" t="s">
        <v>37</v>
      </c>
      <c r="O50" s="120" t="s">
        <v>36</v>
      </c>
      <c r="P50" s="81" t="s">
        <v>37</v>
      </c>
      <c r="Q50" s="120" t="s">
        <v>36</v>
      </c>
      <c r="R50" s="120" t="s">
        <v>37</v>
      </c>
    </row>
    <row r="51" spans="1:18" ht="12" customHeight="1" thickBot="1">
      <c r="A51" s="518" t="s">
        <v>82</v>
      </c>
      <c r="B51" s="532" t="s">
        <v>83</v>
      </c>
      <c r="C51" s="71">
        <v>38</v>
      </c>
      <c r="D51" s="84" t="s">
        <v>10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6" t="e">
        <f t="shared" ref="Q51:R65" si="7">AVERAGE(E51,G51,I51,K51,M51,O51)</f>
        <v>#DIV/0!</v>
      </c>
      <c r="R51" s="87" t="e">
        <f t="shared" si="7"/>
        <v>#DIV/0!</v>
      </c>
    </row>
    <row r="52" spans="1:18" ht="12" customHeight="1" thickTop="1" thickBot="1">
      <c r="A52" s="519"/>
      <c r="B52" s="533"/>
      <c r="C52" s="72">
        <v>39</v>
      </c>
      <c r="D52" s="32" t="s">
        <v>71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9" t="e">
        <f t="shared" si="7"/>
        <v>#DIV/0!</v>
      </c>
      <c r="R52" s="88" t="e">
        <f t="shared" si="7"/>
        <v>#DIV/0!</v>
      </c>
    </row>
    <row r="53" spans="1:18" ht="12" customHeight="1" thickTop="1" thickBot="1">
      <c r="A53" s="519"/>
      <c r="B53" s="533"/>
      <c r="C53" s="71">
        <v>40</v>
      </c>
      <c r="D53" s="33" t="s">
        <v>43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9" t="e">
        <f t="shared" si="7"/>
        <v>#DIV/0!</v>
      </c>
      <c r="R53" s="88" t="e">
        <f t="shared" si="7"/>
        <v>#DIV/0!</v>
      </c>
    </row>
    <row r="54" spans="1:18" ht="12" customHeight="1" thickTop="1" thickBot="1">
      <c r="A54" s="519"/>
      <c r="B54" s="534"/>
      <c r="C54" s="71">
        <v>41</v>
      </c>
      <c r="D54" s="75" t="s">
        <v>9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9" t="e">
        <f t="shared" si="7"/>
        <v>#DIV/0!</v>
      </c>
      <c r="R54" s="88" t="e">
        <f t="shared" si="7"/>
        <v>#DIV/0!</v>
      </c>
    </row>
    <row r="55" spans="1:18" ht="12" customHeight="1" thickTop="1" thickBot="1">
      <c r="A55" s="519"/>
      <c r="B55" s="498" t="s">
        <v>147</v>
      </c>
      <c r="C55" s="72">
        <v>42</v>
      </c>
      <c r="D55" s="74" t="s">
        <v>124</v>
      </c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9" t="e">
        <f t="shared" si="7"/>
        <v>#DIV/0!</v>
      </c>
      <c r="R55" s="88" t="e">
        <f t="shared" si="7"/>
        <v>#DIV/0!</v>
      </c>
    </row>
    <row r="56" spans="1:18" ht="12" customHeight="1" thickTop="1" thickBot="1">
      <c r="A56" s="519"/>
      <c r="B56" s="499"/>
      <c r="C56" s="71">
        <v>43</v>
      </c>
      <c r="D56" s="27" t="s">
        <v>44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9" t="e">
        <f t="shared" si="7"/>
        <v>#DIV/0!</v>
      </c>
      <c r="R56" s="88" t="e">
        <f t="shared" si="7"/>
        <v>#DIV/0!</v>
      </c>
    </row>
    <row r="57" spans="1:18" ht="12" customHeight="1" thickTop="1" thickBot="1">
      <c r="A57" s="519"/>
      <c r="B57" s="500"/>
      <c r="C57" s="71">
        <v>44</v>
      </c>
      <c r="D57" s="73" t="s">
        <v>145</v>
      </c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9" t="e">
        <f t="shared" si="7"/>
        <v>#DIV/0!</v>
      </c>
      <c r="R57" s="88" t="e">
        <f t="shared" si="7"/>
        <v>#DIV/0!</v>
      </c>
    </row>
    <row r="58" spans="1:18" ht="12" customHeight="1" thickTop="1" thickBot="1">
      <c r="A58" s="519"/>
      <c r="B58" s="502" t="s">
        <v>148</v>
      </c>
      <c r="C58" s="72">
        <v>45</v>
      </c>
      <c r="D58" s="27" t="s">
        <v>45</v>
      </c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9" t="e">
        <f t="shared" si="7"/>
        <v>#DIV/0!</v>
      </c>
      <c r="R58" s="88" t="e">
        <f t="shared" si="7"/>
        <v>#DIV/0!</v>
      </c>
    </row>
    <row r="59" spans="1:18" ht="12" customHeight="1" thickTop="1" thickBot="1">
      <c r="A59" s="519"/>
      <c r="B59" s="502"/>
      <c r="C59" s="71">
        <v>46</v>
      </c>
      <c r="D59" s="26" t="s">
        <v>46</v>
      </c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9" t="e">
        <f t="shared" si="7"/>
        <v>#DIV/0!</v>
      </c>
      <c r="R59" s="88" t="e">
        <f t="shared" si="7"/>
        <v>#DIV/0!</v>
      </c>
    </row>
    <row r="60" spans="1:18" ht="12" customHeight="1" thickTop="1" thickBot="1">
      <c r="A60" s="519"/>
      <c r="B60" s="502"/>
      <c r="C60" s="71">
        <v>47</v>
      </c>
      <c r="D60" s="32" t="s">
        <v>48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9" t="e">
        <f t="shared" si="7"/>
        <v>#DIV/0!</v>
      </c>
      <c r="R60" s="88" t="e">
        <f t="shared" si="7"/>
        <v>#DIV/0!</v>
      </c>
    </row>
    <row r="61" spans="1:18" ht="12" customHeight="1" thickTop="1" thickBot="1">
      <c r="A61" s="519"/>
      <c r="B61" s="502"/>
      <c r="C61" s="72">
        <v>48</v>
      </c>
      <c r="D61" s="34" t="s">
        <v>11</v>
      </c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9" t="e">
        <f t="shared" si="7"/>
        <v>#DIV/0!</v>
      </c>
      <c r="R61" s="88" t="e">
        <f t="shared" si="7"/>
        <v>#DIV/0!</v>
      </c>
    </row>
    <row r="62" spans="1:18" ht="12" customHeight="1" thickTop="1" thickBot="1">
      <c r="A62" s="519"/>
      <c r="B62" s="502"/>
      <c r="C62" s="71">
        <v>49</v>
      </c>
      <c r="D62" s="70" t="s">
        <v>146</v>
      </c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9" t="e">
        <f t="shared" si="7"/>
        <v>#DIV/0!</v>
      </c>
      <c r="R62" s="88" t="e">
        <f t="shared" si="7"/>
        <v>#DIV/0!</v>
      </c>
    </row>
    <row r="63" spans="1:18" ht="12" customHeight="1" thickTop="1" thickBot="1">
      <c r="A63" s="519"/>
      <c r="B63" s="502"/>
      <c r="C63" s="71">
        <v>50</v>
      </c>
      <c r="D63" s="70" t="s">
        <v>73</v>
      </c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9" t="e">
        <f t="shared" si="7"/>
        <v>#DIV/0!</v>
      </c>
      <c r="R63" s="88" t="e">
        <f t="shared" si="7"/>
        <v>#DIV/0!</v>
      </c>
    </row>
    <row r="64" spans="1:18" ht="12" customHeight="1" thickTop="1" thickBot="1">
      <c r="A64" s="519"/>
      <c r="B64" s="502"/>
      <c r="C64" s="72">
        <v>51</v>
      </c>
      <c r="D64" s="27" t="s">
        <v>106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9" t="e">
        <f t="shared" si="7"/>
        <v>#DIV/0!</v>
      </c>
      <c r="R64" s="88" t="e">
        <f t="shared" si="7"/>
        <v>#DIV/0!</v>
      </c>
    </row>
    <row r="65" spans="1:18" ht="12" customHeight="1" thickTop="1" thickBot="1">
      <c r="A65" s="520"/>
      <c r="B65" s="503"/>
      <c r="C65" s="71">
        <v>52</v>
      </c>
      <c r="D65" s="10" t="s">
        <v>25</v>
      </c>
      <c r="E65" s="46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9" t="e">
        <f t="shared" si="7"/>
        <v>#DIV/0!</v>
      </c>
      <c r="R65" s="88" t="e">
        <f t="shared" si="7"/>
        <v>#DIV/0!</v>
      </c>
    </row>
    <row r="66" spans="1:18" ht="12" customHeight="1" thickTop="1" thickBot="1">
      <c r="A66" s="89"/>
      <c r="B66" s="36"/>
      <c r="C66" s="3"/>
      <c r="D66" s="31" t="s">
        <v>89</v>
      </c>
      <c r="E66" s="4">
        <f t="shared" ref="E66:P66" si="8">SUM(E51:E65)</f>
        <v>0</v>
      </c>
      <c r="F66" s="4">
        <f t="shared" si="8"/>
        <v>0</v>
      </c>
      <c r="G66" s="4">
        <f t="shared" si="8"/>
        <v>0</v>
      </c>
      <c r="H66" s="4">
        <f t="shared" si="8"/>
        <v>0</v>
      </c>
      <c r="I66" s="4">
        <f t="shared" si="8"/>
        <v>0</v>
      </c>
      <c r="J66" s="4">
        <f t="shared" si="8"/>
        <v>0</v>
      </c>
      <c r="K66" s="4">
        <f t="shared" si="8"/>
        <v>0</v>
      </c>
      <c r="L66" s="4">
        <f t="shared" si="8"/>
        <v>0</v>
      </c>
      <c r="M66" s="4">
        <f t="shared" si="8"/>
        <v>0</v>
      </c>
      <c r="N66" s="4">
        <f t="shared" si="8"/>
        <v>0</v>
      </c>
      <c r="O66" s="4">
        <f t="shared" si="8"/>
        <v>0</v>
      </c>
      <c r="P66" s="4">
        <f t="shared" si="8"/>
        <v>0</v>
      </c>
      <c r="Q66" s="60">
        <f>AVERAGE(E66,G66,I66,K66,M66,O66)</f>
        <v>0</v>
      </c>
      <c r="R66" s="90">
        <f>AVERAGE(F66,H66,J66,L66,N66,P66)</f>
        <v>0</v>
      </c>
    </row>
    <row r="67" spans="1:18" ht="12" customHeight="1" thickTop="1" thickBot="1">
      <c r="A67" s="89"/>
      <c r="B67" s="56"/>
      <c r="C67" s="3"/>
      <c r="D67" s="2" t="s">
        <v>38</v>
      </c>
      <c r="E67" s="48">
        <f>E66/15*100</f>
        <v>0</v>
      </c>
      <c r="F67" s="48">
        <f t="shared" ref="F67:P67" si="9">F66/15*100</f>
        <v>0</v>
      </c>
      <c r="G67" s="48">
        <f t="shared" si="9"/>
        <v>0</v>
      </c>
      <c r="H67" s="48">
        <f t="shared" si="9"/>
        <v>0</v>
      </c>
      <c r="I67" s="48">
        <f t="shared" si="9"/>
        <v>0</v>
      </c>
      <c r="J67" s="48">
        <f t="shared" si="9"/>
        <v>0</v>
      </c>
      <c r="K67" s="48">
        <f t="shared" si="9"/>
        <v>0</v>
      </c>
      <c r="L67" s="48">
        <f t="shared" si="9"/>
        <v>0</v>
      </c>
      <c r="M67" s="48">
        <f t="shared" si="9"/>
        <v>0</v>
      </c>
      <c r="N67" s="48">
        <f t="shared" si="9"/>
        <v>0</v>
      </c>
      <c r="O67" s="48">
        <f t="shared" si="9"/>
        <v>0</v>
      </c>
      <c r="P67" s="48">
        <f t="shared" si="9"/>
        <v>0</v>
      </c>
      <c r="Q67" s="58">
        <f>Q66/15*100</f>
        <v>0</v>
      </c>
      <c r="R67" s="91">
        <f>R66/15*100</f>
        <v>0</v>
      </c>
    </row>
    <row r="68" spans="1:18" ht="12" customHeight="1" thickTop="1" thickBot="1">
      <c r="A68" s="541" t="s">
        <v>80</v>
      </c>
      <c r="B68" s="529" t="s">
        <v>81</v>
      </c>
      <c r="C68" s="80">
        <v>53</v>
      </c>
      <c r="D68" s="9" t="s">
        <v>149</v>
      </c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6" t="e">
        <f t="shared" ref="Q68:R80" si="10">AVERAGE(E68,G68,I68,K68,M68,O68)</f>
        <v>#DIV/0!</v>
      </c>
      <c r="R68" s="92" t="e">
        <f t="shared" si="10"/>
        <v>#DIV/0!</v>
      </c>
    </row>
    <row r="69" spans="1:18" ht="12" customHeight="1" thickTop="1" thickBot="1">
      <c r="A69" s="541"/>
      <c r="B69" s="529"/>
      <c r="C69" s="80">
        <v>54</v>
      </c>
      <c r="D69" s="7" t="s">
        <v>150</v>
      </c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6" t="e">
        <f t="shared" si="10"/>
        <v>#DIV/0!</v>
      </c>
      <c r="R69" s="92" t="e">
        <f t="shared" si="10"/>
        <v>#DIV/0!</v>
      </c>
    </row>
    <row r="70" spans="1:18" ht="12" customHeight="1" thickTop="1" thickBot="1">
      <c r="A70" s="541"/>
      <c r="B70" s="529"/>
      <c r="C70" s="80">
        <v>55</v>
      </c>
      <c r="D70" s="10" t="s">
        <v>151</v>
      </c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6" t="e">
        <f t="shared" si="10"/>
        <v>#DIV/0!</v>
      </c>
      <c r="R70" s="92" t="e">
        <f t="shared" si="10"/>
        <v>#DIV/0!</v>
      </c>
    </row>
    <row r="71" spans="1:18" ht="12" customHeight="1" thickTop="1" thickBot="1">
      <c r="A71" s="541"/>
      <c r="B71" s="529"/>
      <c r="C71" s="80">
        <v>56</v>
      </c>
      <c r="D71" s="76" t="s">
        <v>152</v>
      </c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6" t="e">
        <f t="shared" si="10"/>
        <v>#DIV/0!</v>
      </c>
      <c r="R71" s="92" t="e">
        <f t="shared" si="10"/>
        <v>#DIV/0!</v>
      </c>
    </row>
    <row r="72" spans="1:18" ht="12" customHeight="1" thickTop="1" thickBot="1">
      <c r="A72" s="541"/>
      <c r="B72" s="529"/>
      <c r="C72" s="80">
        <v>57</v>
      </c>
      <c r="D72" s="76" t="s">
        <v>153</v>
      </c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6" t="e">
        <f t="shared" si="10"/>
        <v>#DIV/0!</v>
      </c>
      <c r="R72" s="92" t="e">
        <f t="shared" si="10"/>
        <v>#DIV/0!</v>
      </c>
    </row>
    <row r="73" spans="1:18" ht="12" customHeight="1" thickTop="1" thickBot="1">
      <c r="A73" s="541"/>
      <c r="B73" s="529"/>
      <c r="C73" s="80">
        <v>58</v>
      </c>
      <c r="D73" s="77" t="s">
        <v>154</v>
      </c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6" t="e">
        <f t="shared" si="10"/>
        <v>#DIV/0!</v>
      </c>
      <c r="R73" s="92" t="e">
        <f t="shared" si="10"/>
        <v>#DIV/0!</v>
      </c>
    </row>
    <row r="74" spans="1:18" ht="12" customHeight="1" thickTop="1" thickBot="1">
      <c r="A74" s="541"/>
      <c r="B74" s="529"/>
      <c r="C74" s="80">
        <v>59</v>
      </c>
      <c r="D74" s="76" t="s">
        <v>155</v>
      </c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6" t="e">
        <f t="shared" si="10"/>
        <v>#DIV/0!</v>
      </c>
      <c r="R74" s="92" t="e">
        <f t="shared" si="10"/>
        <v>#DIV/0!</v>
      </c>
    </row>
    <row r="75" spans="1:18" ht="12" customHeight="1" thickTop="1" thickBot="1">
      <c r="A75" s="541"/>
      <c r="B75" s="530"/>
      <c r="C75" s="80">
        <v>60</v>
      </c>
      <c r="D75" s="78" t="s">
        <v>56</v>
      </c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6" t="e">
        <f t="shared" si="10"/>
        <v>#DIV/0!</v>
      </c>
      <c r="R75" s="92" t="e">
        <f t="shared" si="10"/>
        <v>#DIV/0!</v>
      </c>
    </row>
    <row r="76" spans="1:18" ht="12" customHeight="1" thickTop="1" thickBot="1">
      <c r="A76" s="541"/>
      <c r="B76" s="531" t="s">
        <v>55</v>
      </c>
      <c r="C76" s="80">
        <v>61</v>
      </c>
      <c r="D76" s="79" t="s">
        <v>156</v>
      </c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6" t="e">
        <f t="shared" si="10"/>
        <v>#DIV/0!</v>
      </c>
      <c r="R76" s="92" t="e">
        <f t="shared" si="10"/>
        <v>#DIV/0!</v>
      </c>
    </row>
    <row r="77" spans="1:18" ht="12" customHeight="1" thickTop="1" thickBot="1">
      <c r="A77" s="541"/>
      <c r="B77" s="529"/>
      <c r="C77" s="80">
        <v>62</v>
      </c>
      <c r="D77" s="30" t="s">
        <v>57</v>
      </c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6" t="e">
        <f t="shared" si="10"/>
        <v>#DIV/0!</v>
      </c>
      <c r="R77" s="92" t="e">
        <f t="shared" si="10"/>
        <v>#DIV/0!</v>
      </c>
    </row>
    <row r="78" spans="1:18" ht="12" customHeight="1" thickTop="1" thickBot="1">
      <c r="A78" s="541"/>
      <c r="B78" s="529"/>
      <c r="C78" s="80">
        <v>63</v>
      </c>
      <c r="D78" s="29" t="s">
        <v>64</v>
      </c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6" t="e">
        <f t="shared" si="10"/>
        <v>#DIV/0!</v>
      </c>
      <c r="R78" s="92" t="e">
        <f t="shared" si="10"/>
        <v>#DIV/0!</v>
      </c>
    </row>
    <row r="79" spans="1:18" ht="12" customHeight="1" thickTop="1" thickBot="1">
      <c r="A79" s="541"/>
      <c r="B79" s="529"/>
      <c r="C79" s="80">
        <v>64</v>
      </c>
      <c r="D79" s="29" t="s">
        <v>63</v>
      </c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6" t="e">
        <f t="shared" si="10"/>
        <v>#DIV/0!</v>
      </c>
      <c r="R79" s="92" t="e">
        <f t="shared" si="10"/>
        <v>#DIV/0!</v>
      </c>
    </row>
    <row r="80" spans="1:18" ht="12" customHeight="1" thickTop="1" thickBot="1">
      <c r="A80" s="93"/>
      <c r="B80" s="61"/>
      <c r="C80" s="14"/>
      <c r="D80" s="2" t="s">
        <v>90</v>
      </c>
      <c r="E80" s="47">
        <f>SUM(E68:E79)</f>
        <v>0</v>
      </c>
      <c r="F80" s="47">
        <f t="shared" ref="F80:P80" si="11">SUM(F68:F79)</f>
        <v>0</v>
      </c>
      <c r="G80" s="47">
        <f t="shared" si="11"/>
        <v>0</v>
      </c>
      <c r="H80" s="47">
        <f t="shared" si="11"/>
        <v>0</v>
      </c>
      <c r="I80" s="47">
        <f t="shared" si="11"/>
        <v>0</v>
      </c>
      <c r="J80" s="47">
        <f t="shared" si="11"/>
        <v>0</v>
      </c>
      <c r="K80" s="47">
        <f t="shared" si="11"/>
        <v>0</v>
      </c>
      <c r="L80" s="47">
        <f t="shared" si="11"/>
        <v>0</v>
      </c>
      <c r="M80" s="47">
        <f t="shared" si="11"/>
        <v>0</v>
      </c>
      <c r="N80" s="47">
        <f t="shared" si="11"/>
        <v>0</v>
      </c>
      <c r="O80" s="47">
        <f t="shared" si="11"/>
        <v>0</v>
      </c>
      <c r="P80" s="47">
        <f t="shared" si="11"/>
        <v>0</v>
      </c>
      <c r="Q80" s="5">
        <f t="shared" si="10"/>
        <v>0</v>
      </c>
      <c r="R80" s="94">
        <f t="shared" si="10"/>
        <v>0</v>
      </c>
    </row>
    <row r="81" spans="1:19" ht="12" customHeight="1" thickTop="1" thickBot="1">
      <c r="A81" s="93"/>
      <c r="B81" s="62"/>
      <c r="C81" s="14"/>
      <c r="D81" s="2" t="s">
        <v>38</v>
      </c>
      <c r="E81" s="48">
        <f>E80/12*100</f>
        <v>0</v>
      </c>
      <c r="F81" s="48">
        <f t="shared" ref="F81:P81" si="12">F80/12*100</f>
        <v>0</v>
      </c>
      <c r="G81" s="48">
        <f t="shared" si="12"/>
        <v>0</v>
      </c>
      <c r="H81" s="48">
        <f t="shared" si="12"/>
        <v>0</v>
      </c>
      <c r="I81" s="48">
        <f t="shared" si="12"/>
        <v>0</v>
      </c>
      <c r="J81" s="48">
        <f t="shared" si="12"/>
        <v>0</v>
      </c>
      <c r="K81" s="48">
        <f t="shared" si="12"/>
        <v>0</v>
      </c>
      <c r="L81" s="48">
        <f t="shared" si="12"/>
        <v>0</v>
      </c>
      <c r="M81" s="48">
        <f t="shared" si="12"/>
        <v>0</v>
      </c>
      <c r="N81" s="48">
        <f t="shared" si="12"/>
        <v>0</v>
      </c>
      <c r="O81" s="48">
        <f t="shared" si="12"/>
        <v>0</v>
      </c>
      <c r="P81" s="48">
        <f t="shared" si="12"/>
        <v>0</v>
      </c>
      <c r="Q81" s="50">
        <f>Q80/12*100</f>
        <v>0</v>
      </c>
      <c r="R81" s="95">
        <f>R80/12*100</f>
        <v>0</v>
      </c>
      <c r="S81" s="1"/>
    </row>
    <row r="82" spans="1:19" ht="12" customHeight="1" thickTop="1" thickBot="1">
      <c r="A82" s="96"/>
      <c r="B82" s="37"/>
      <c r="C82" s="38"/>
      <c r="D82" s="39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2"/>
      <c r="R82" s="97"/>
      <c r="S82" s="40"/>
    </row>
    <row r="83" spans="1:19" ht="27" customHeight="1" thickTop="1">
      <c r="A83" s="483" t="s">
        <v>31</v>
      </c>
      <c r="B83" s="484"/>
      <c r="C83" s="484"/>
      <c r="D83" s="484"/>
      <c r="E83" s="484"/>
      <c r="F83" s="484"/>
      <c r="G83" s="484"/>
      <c r="H83" s="484"/>
      <c r="I83" s="484"/>
      <c r="J83" s="484"/>
      <c r="K83" s="484"/>
      <c r="L83" s="484"/>
      <c r="M83" s="484"/>
      <c r="N83" s="484"/>
      <c r="O83" s="484"/>
      <c r="P83" s="484"/>
      <c r="Q83" s="484"/>
      <c r="R83" s="485"/>
    </row>
    <row r="84" spans="1:19" ht="31.5" customHeight="1" thickBot="1">
      <c r="A84" s="486" t="s">
        <v>42</v>
      </c>
      <c r="B84" s="487"/>
      <c r="C84" s="488"/>
      <c r="D84" s="487"/>
      <c r="E84" s="487"/>
      <c r="F84" s="487"/>
      <c r="G84" s="487"/>
      <c r="H84" s="487"/>
      <c r="I84" s="487"/>
      <c r="J84" s="487"/>
      <c r="K84" s="487"/>
      <c r="L84" s="487"/>
      <c r="M84" s="487"/>
      <c r="N84" s="487"/>
      <c r="O84" s="487"/>
      <c r="P84" s="487"/>
      <c r="Q84" s="488"/>
      <c r="R84" s="489"/>
    </row>
    <row r="85" spans="1:19" ht="12" customHeight="1" thickTop="1" thickBot="1">
      <c r="A85" s="98" t="s">
        <v>0</v>
      </c>
      <c r="B85" s="490" t="s">
        <v>1</v>
      </c>
      <c r="C85" s="492" t="s">
        <v>29</v>
      </c>
      <c r="D85" s="494" t="s">
        <v>2</v>
      </c>
      <c r="E85" s="496" t="s">
        <v>4</v>
      </c>
      <c r="F85" s="496"/>
      <c r="G85" s="496" t="s">
        <v>3</v>
      </c>
      <c r="H85" s="496"/>
      <c r="I85" s="496" t="s">
        <v>8</v>
      </c>
      <c r="J85" s="496"/>
      <c r="K85" s="504" t="s">
        <v>5</v>
      </c>
      <c r="L85" s="504"/>
      <c r="M85" s="504" t="s">
        <v>7</v>
      </c>
      <c r="N85" s="504"/>
      <c r="O85" s="504" t="s">
        <v>6</v>
      </c>
      <c r="P85" s="540"/>
      <c r="Q85" s="521" t="s">
        <v>41</v>
      </c>
      <c r="R85" s="522"/>
    </row>
    <row r="86" spans="1:19" ht="23.25" customHeight="1" thickTop="1" thickBot="1">
      <c r="A86" s="99"/>
      <c r="B86" s="491"/>
      <c r="C86" s="493"/>
      <c r="D86" s="495"/>
      <c r="E86" s="14" t="s">
        <v>36</v>
      </c>
      <c r="F86" s="14" t="s">
        <v>37</v>
      </c>
      <c r="G86" s="14" t="s">
        <v>36</v>
      </c>
      <c r="H86" s="14" t="s">
        <v>37</v>
      </c>
      <c r="I86" s="14" t="s">
        <v>36</v>
      </c>
      <c r="J86" s="14" t="s">
        <v>37</v>
      </c>
      <c r="K86" s="14" t="s">
        <v>36</v>
      </c>
      <c r="L86" s="14" t="s">
        <v>37</v>
      </c>
      <c r="M86" s="14" t="s">
        <v>36</v>
      </c>
      <c r="N86" s="14" t="s">
        <v>37</v>
      </c>
      <c r="O86" s="14" t="s">
        <v>36</v>
      </c>
      <c r="P86" s="44" t="s">
        <v>37</v>
      </c>
      <c r="Q86" s="14" t="s">
        <v>39</v>
      </c>
      <c r="R86" s="100" t="s">
        <v>40</v>
      </c>
    </row>
    <row r="87" spans="1:19" ht="12" customHeight="1" thickBot="1">
      <c r="A87" s="539" t="s">
        <v>85</v>
      </c>
      <c r="B87" s="542" t="s">
        <v>86</v>
      </c>
      <c r="C87" s="71">
        <v>65</v>
      </c>
      <c r="D87" s="7" t="s">
        <v>138</v>
      </c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15" t="e">
        <f>AVERAGE(E87,G87,I87,K87,M87,O87)</f>
        <v>#DIV/0!</v>
      </c>
      <c r="R87" s="101" t="e">
        <f t="shared" ref="R87:R124" si="13">AVERAGE(F87,H87,J87,L87,N87,P87)</f>
        <v>#DIV/0!</v>
      </c>
    </row>
    <row r="88" spans="1:19" ht="12" customHeight="1" thickBot="1">
      <c r="A88" s="539"/>
      <c r="B88" s="542"/>
      <c r="C88" s="71">
        <v>66</v>
      </c>
      <c r="D88" s="118" t="s">
        <v>24</v>
      </c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15" t="e">
        <f t="shared" ref="Q88:R125" si="14">AVERAGE(E88,G88,I88,K88,M88,O88)</f>
        <v>#DIV/0!</v>
      </c>
      <c r="R88" s="101" t="e">
        <f t="shared" si="13"/>
        <v>#DIV/0!</v>
      </c>
    </row>
    <row r="89" spans="1:19" ht="12" customHeight="1" thickBot="1">
      <c r="A89" s="539"/>
      <c r="B89" s="542" t="s">
        <v>141</v>
      </c>
      <c r="C89" s="71">
        <v>67</v>
      </c>
      <c r="D89" s="12" t="s">
        <v>26</v>
      </c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15" t="e">
        <f t="shared" si="14"/>
        <v>#DIV/0!</v>
      </c>
      <c r="R89" s="101" t="e">
        <f>AVERAGE(F89,H89,J89,L89,N89,P89)</f>
        <v>#DIV/0!</v>
      </c>
    </row>
    <row r="90" spans="1:19" ht="12" customHeight="1" thickBot="1">
      <c r="A90" s="539"/>
      <c r="B90" s="542"/>
      <c r="C90" s="71">
        <v>68</v>
      </c>
      <c r="D90" s="10" t="s">
        <v>139</v>
      </c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15" t="e">
        <f t="shared" si="14"/>
        <v>#DIV/0!</v>
      </c>
      <c r="R90" s="101" t="e">
        <f t="shared" si="13"/>
        <v>#DIV/0!</v>
      </c>
    </row>
    <row r="91" spans="1:19" ht="12" customHeight="1" thickBot="1">
      <c r="A91" s="539"/>
      <c r="B91" s="542" t="s">
        <v>143</v>
      </c>
      <c r="C91" s="71">
        <v>69</v>
      </c>
      <c r="D91" s="119" t="s">
        <v>28</v>
      </c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15" t="e">
        <f t="shared" si="14"/>
        <v>#DIV/0!</v>
      </c>
      <c r="R91" s="101" t="e">
        <f t="shared" si="13"/>
        <v>#DIV/0!</v>
      </c>
    </row>
    <row r="92" spans="1:19" ht="12" customHeight="1" thickBot="1">
      <c r="A92" s="539"/>
      <c r="B92" s="542"/>
      <c r="C92" s="71">
        <v>70</v>
      </c>
      <c r="D92" s="7" t="s">
        <v>27</v>
      </c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15" t="e">
        <f t="shared" si="14"/>
        <v>#DIV/0!</v>
      </c>
      <c r="R92" s="101" t="e">
        <f t="shared" si="13"/>
        <v>#DIV/0!</v>
      </c>
    </row>
    <row r="93" spans="1:19" ht="15.75" customHeight="1" thickBot="1">
      <c r="A93" s="539"/>
      <c r="B93" s="542"/>
      <c r="C93" s="71">
        <v>71</v>
      </c>
      <c r="D93" s="69" t="s">
        <v>142</v>
      </c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15" t="e">
        <f t="shared" si="14"/>
        <v>#DIV/0!</v>
      </c>
      <c r="R93" s="101" t="e">
        <f t="shared" si="13"/>
        <v>#DIV/0!</v>
      </c>
    </row>
    <row r="94" spans="1:19" ht="15.75" customHeight="1" thickTop="1" thickBot="1">
      <c r="A94" s="102"/>
      <c r="B94" s="117"/>
      <c r="C94" s="116"/>
      <c r="D94" s="107" t="s">
        <v>91</v>
      </c>
      <c r="E94" s="47">
        <f>SUM(E82:E93)</f>
        <v>0</v>
      </c>
      <c r="F94" s="47">
        <f t="shared" ref="F94:P94" si="15">SUM(F82:F93)</f>
        <v>0</v>
      </c>
      <c r="G94" s="47">
        <f t="shared" si="15"/>
        <v>0</v>
      </c>
      <c r="H94" s="47">
        <f t="shared" si="15"/>
        <v>0</v>
      </c>
      <c r="I94" s="47">
        <f t="shared" si="15"/>
        <v>0</v>
      </c>
      <c r="J94" s="47">
        <f t="shared" si="15"/>
        <v>0</v>
      </c>
      <c r="K94" s="47">
        <f t="shared" si="15"/>
        <v>0</v>
      </c>
      <c r="L94" s="47">
        <f t="shared" si="15"/>
        <v>0</v>
      </c>
      <c r="M94" s="47">
        <f t="shared" si="15"/>
        <v>0</v>
      </c>
      <c r="N94" s="47">
        <f t="shared" si="15"/>
        <v>0</v>
      </c>
      <c r="O94" s="47">
        <f t="shared" si="15"/>
        <v>0</v>
      </c>
      <c r="P94" s="47">
        <f t="shared" si="15"/>
        <v>0</v>
      </c>
      <c r="Q94" s="5">
        <f t="shared" si="14"/>
        <v>0</v>
      </c>
      <c r="R94" s="94">
        <f t="shared" si="13"/>
        <v>0</v>
      </c>
    </row>
    <row r="95" spans="1:19" ht="15.75" customHeight="1" thickTop="1" thickBot="1">
      <c r="A95" s="102"/>
      <c r="B95" s="114"/>
      <c r="C95" s="115"/>
      <c r="D95" s="107" t="s">
        <v>38</v>
      </c>
      <c r="E95" s="48">
        <f>E94/7*100</f>
        <v>0</v>
      </c>
      <c r="F95" s="48">
        <f t="shared" ref="F95:P95" si="16">F94/7*100</f>
        <v>0</v>
      </c>
      <c r="G95" s="48">
        <f t="shared" si="16"/>
        <v>0</v>
      </c>
      <c r="H95" s="48">
        <f t="shared" si="16"/>
        <v>0</v>
      </c>
      <c r="I95" s="48">
        <f t="shared" si="16"/>
        <v>0</v>
      </c>
      <c r="J95" s="48">
        <f t="shared" si="16"/>
        <v>0</v>
      </c>
      <c r="K95" s="48">
        <f t="shared" si="16"/>
        <v>0</v>
      </c>
      <c r="L95" s="48">
        <f t="shared" si="16"/>
        <v>0</v>
      </c>
      <c r="M95" s="48">
        <f t="shared" si="16"/>
        <v>0</v>
      </c>
      <c r="N95" s="48">
        <f t="shared" si="16"/>
        <v>0</v>
      </c>
      <c r="O95" s="48">
        <f t="shared" si="16"/>
        <v>0</v>
      </c>
      <c r="P95" s="48">
        <f t="shared" si="16"/>
        <v>0</v>
      </c>
      <c r="Q95" s="50">
        <f>Q94/7*100</f>
        <v>0</v>
      </c>
      <c r="R95" s="95">
        <f>R94/7*100</f>
        <v>0</v>
      </c>
    </row>
    <row r="96" spans="1:19" ht="12" customHeight="1" thickTop="1" thickBot="1">
      <c r="A96" s="535" t="s">
        <v>70</v>
      </c>
      <c r="B96" s="536"/>
      <c r="C96" s="71">
        <v>72</v>
      </c>
      <c r="D96" s="76" t="s">
        <v>137</v>
      </c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15" t="e">
        <f t="shared" si="14"/>
        <v>#DIV/0!</v>
      </c>
      <c r="R96" s="101" t="e">
        <f t="shared" si="13"/>
        <v>#DIV/0!</v>
      </c>
    </row>
    <row r="97" spans="1:18" ht="12" customHeight="1" thickBot="1">
      <c r="A97" s="535"/>
      <c r="B97" s="536"/>
      <c r="C97" s="71">
        <v>73</v>
      </c>
      <c r="D97" s="76" t="s">
        <v>136</v>
      </c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15" t="e">
        <f t="shared" si="14"/>
        <v>#DIV/0!</v>
      </c>
      <c r="R97" s="101" t="e">
        <f t="shared" si="13"/>
        <v>#DIV/0!</v>
      </c>
    </row>
    <row r="98" spans="1:18" ht="12" customHeight="1" thickBot="1">
      <c r="A98" s="535"/>
      <c r="B98" s="536"/>
      <c r="C98" s="71">
        <v>74</v>
      </c>
      <c r="D98" s="76" t="s">
        <v>135</v>
      </c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15" t="e">
        <f t="shared" si="14"/>
        <v>#DIV/0!</v>
      </c>
      <c r="R98" s="101" t="e">
        <f t="shared" si="13"/>
        <v>#DIV/0!</v>
      </c>
    </row>
    <row r="99" spans="1:18" ht="12" customHeight="1" thickBot="1">
      <c r="A99" s="535"/>
      <c r="B99" s="536"/>
      <c r="C99" s="71">
        <v>75</v>
      </c>
      <c r="D99" s="76" t="s">
        <v>30</v>
      </c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15" t="e">
        <f t="shared" si="14"/>
        <v>#DIV/0!</v>
      </c>
      <c r="R99" s="101" t="e">
        <f t="shared" si="13"/>
        <v>#DIV/0!</v>
      </c>
    </row>
    <row r="100" spans="1:18" ht="12" customHeight="1" thickBot="1">
      <c r="A100" s="535"/>
      <c r="B100" s="536"/>
      <c r="C100" s="71">
        <v>76</v>
      </c>
      <c r="D100" s="76" t="s">
        <v>134</v>
      </c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15" t="e">
        <f t="shared" si="14"/>
        <v>#DIV/0!</v>
      </c>
      <c r="R100" s="101" t="e">
        <f t="shared" si="13"/>
        <v>#DIV/0!</v>
      </c>
    </row>
    <row r="101" spans="1:18" ht="12" customHeight="1" thickBot="1">
      <c r="A101" s="535"/>
      <c r="B101" s="536"/>
      <c r="C101" s="71">
        <v>77</v>
      </c>
      <c r="D101" s="76" t="s">
        <v>121</v>
      </c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15" t="e">
        <f t="shared" si="14"/>
        <v>#DIV/0!</v>
      </c>
      <c r="R101" s="101" t="e">
        <f t="shared" si="13"/>
        <v>#DIV/0!</v>
      </c>
    </row>
    <row r="102" spans="1:18" ht="12" customHeight="1" thickBot="1">
      <c r="A102" s="535"/>
      <c r="B102" s="536"/>
      <c r="C102" s="71">
        <v>78</v>
      </c>
      <c r="D102" s="108" t="s">
        <v>122</v>
      </c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15" t="e">
        <f t="shared" si="14"/>
        <v>#DIV/0!</v>
      </c>
      <c r="R102" s="101" t="e">
        <f t="shared" si="13"/>
        <v>#DIV/0!</v>
      </c>
    </row>
    <row r="103" spans="1:18" ht="12" customHeight="1" thickBot="1">
      <c r="A103" s="535"/>
      <c r="B103" s="536"/>
      <c r="C103" s="71">
        <v>79</v>
      </c>
      <c r="D103" s="76" t="s">
        <v>123</v>
      </c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15" t="e">
        <f t="shared" si="14"/>
        <v>#DIV/0!</v>
      </c>
      <c r="R103" s="101" t="e">
        <f t="shared" si="13"/>
        <v>#DIV/0!</v>
      </c>
    </row>
    <row r="104" spans="1:18" ht="12" customHeight="1" thickBot="1">
      <c r="A104" s="535"/>
      <c r="B104" s="536"/>
      <c r="C104" s="71">
        <v>80</v>
      </c>
      <c r="D104" s="7" t="s">
        <v>132</v>
      </c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15" t="e">
        <f t="shared" si="14"/>
        <v>#DIV/0!</v>
      </c>
      <c r="R104" s="101" t="e">
        <f t="shared" si="13"/>
        <v>#DIV/0!</v>
      </c>
    </row>
    <row r="105" spans="1:18" ht="12" customHeight="1" thickBot="1">
      <c r="A105" s="535"/>
      <c r="B105" s="536"/>
      <c r="C105" s="71">
        <v>81</v>
      </c>
      <c r="D105" s="7" t="s">
        <v>133</v>
      </c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15" t="e">
        <f t="shared" si="14"/>
        <v>#DIV/0!</v>
      </c>
      <c r="R105" s="101" t="e">
        <f t="shared" si="13"/>
        <v>#DIV/0!</v>
      </c>
    </row>
    <row r="106" spans="1:18" ht="12" customHeight="1" thickBot="1">
      <c r="A106" s="535"/>
      <c r="B106" s="536"/>
      <c r="C106" s="71">
        <v>82</v>
      </c>
      <c r="D106" s="77" t="s">
        <v>117</v>
      </c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15" t="e">
        <f t="shared" si="14"/>
        <v>#DIV/0!</v>
      </c>
      <c r="R106" s="101" t="e">
        <f t="shared" si="13"/>
        <v>#DIV/0!</v>
      </c>
    </row>
    <row r="107" spans="1:18" ht="12" customHeight="1" thickBot="1">
      <c r="A107" s="535"/>
      <c r="B107" s="536"/>
      <c r="C107" s="71">
        <v>83</v>
      </c>
      <c r="D107" s="109" t="s">
        <v>118</v>
      </c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15" t="e">
        <f t="shared" si="14"/>
        <v>#DIV/0!</v>
      </c>
      <c r="R107" s="101" t="e">
        <f t="shared" si="13"/>
        <v>#DIV/0!</v>
      </c>
    </row>
    <row r="108" spans="1:18" ht="12" customHeight="1" thickBot="1">
      <c r="A108" s="535"/>
      <c r="B108" s="536"/>
      <c r="C108" s="71">
        <v>84</v>
      </c>
      <c r="D108" s="76" t="s">
        <v>125</v>
      </c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15" t="e">
        <f t="shared" si="14"/>
        <v>#DIV/0!</v>
      </c>
      <c r="R108" s="101" t="e">
        <f t="shared" si="13"/>
        <v>#DIV/0!</v>
      </c>
    </row>
    <row r="109" spans="1:18" ht="12" customHeight="1" thickBot="1">
      <c r="A109" s="535"/>
      <c r="B109" s="536"/>
      <c r="C109" s="71">
        <v>85</v>
      </c>
      <c r="D109" s="76" t="s">
        <v>116</v>
      </c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15" t="e">
        <f t="shared" si="14"/>
        <v>#DIV/0!</v>
      </c>
      <c r="R109" s="101" t="e">
        <f t="shared" si="13"/>
        <v>#DIV/0!</v>
      </c>
    </row>
    <row r="110" spans="1:18" ht="12" customHeight="1" thickBot="1">
      <c r="A110" s="535"/>
      <c r="B110" s="536"/>
      <c r="C110" s="71">
        <v>86</v>
      </c>
      <c r="D110" s="76" t="s">
        <v>131</v>
      </c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15" t="e">
        <f t="shared" si="14"/>
        <v>#DIV/0!</v>
      </c>
      <c r="R110" s="101" t="e">
        <f t="shared" si="13"/>
        <v>#DIV/0!</v>
      </c>
    </row>
    <row r="111" spans="1:18" ht="12" customHeight="1" thickBot="1">
      <c r="A111" s="535"/>
      <c r="B111" s="536"/>
      <c r="C111" s="71">
        <v>87</v>
      </c>
      <c r="D111" s="76" t="s">
        <v>119</v>
      </c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15" t="e">
        <f t="shared" si="14"/>
        <v>#DIV/0!</v>
      </c>
      <c r="R111" s="101" t="e">
        <f t="shared" si="13"/>
        <v>#DIV/0!</v>
      </c>
    </row>
    <row r="112" spans="1:18" ht="12" customHeight="1" thickBot="1">
      <c r="A112" s="535"/>
      <c r="B112" s="536"/>
      <c r="C112" s="71">
        <v>88</v>
      </c>
      <c r="D112" s="77" t="s">
        <v>126</v>
      </c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15" t="e">
        <f t="shared" si="14"/>
        <v>#DIV/0!</v>
      </c>
      <c r="R112" s="101" t="e">
        <f t="shared" si="13"/>
        <v>#DIV/0!</v>
      </c>
    </row>
    <row r="113" spans="1:18" ht="12" customHeight="1" thickBot="1">
      <c r="A113" s="535"/>
      <c r="B113" s="536"/>
      <c r="C113" s="71">
        <v>89</v>
      </c>
      <c r="D113" s="76" t="s">
        <v>127</v>
      </c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15" t="e">
        <f t="shared" si="14"/>
        <v>#DIV/0!</v>
      </c>
      <c r="R113" s="101" t="e">
        <f t="shared" si="13"/>
        <v>#DIV/0!</v>
      </c>
    </row>
    <row r="114" spans="1:18" ht="15" customHeight="1" thickBot="1">
      <c r="A114" s="535"/>
      <c r="B114" s="536"/>
      <c r="C114" s="71">
        <v>90</v>
      </c>
      <c r="D114" s="8" t="s">
        <v>120</v>
      </c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15" t="e">
        <f t="shared" si="14"/>
        <v>#DIV/0!</v>
      </c>
      <c r="R114" s="101" t="e">
        <f t="shared" si="13"/>
        <v>#DIV/0!</v>
      </c>
    </row>
    <row r="115" spans="1:18" ht="12" customHeight="1" thickBot="1">
      <c r="A115" s="535"/>
      <c r="B115" s="536"/>
      <c r="C115" s="71">
        <v>91</v>
      </c>
      <c r="D115" s="110" t="s">
        <v>128</v>
      </c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15" t="e">
        <f t="shared" si="14"/>
        <v>#DIV/0!</v>
      </c>
      <c r="R115" s="101" t="e">
        <f t="shared" si="13"/>
        <v>#DIV/0!</v>
      </c>
    </row>
    <row r="116" spans="1:18" ht="12" customHeight="1" thickBot="1">
      <c r="A116" s="535"/>
      <c r="B116" s="536"/>
      <c r="C116" s="71">
        <v>92</v>
      </c>
      <c r="D116" s="76" t="s">
        <v>58</v>
      </c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15" t="e">
        <f t="shared" si="14"/>
        <v>#DIV/0!</v>
      </c>
      <c r="R116" s="101" t="e">
        <f t="shared" si="13"/>
        <v>#DIV/0!</v>
      </c>
    </row>
    <row r="117" spans="1:18" ht="12" customHeight="1" thickBot="1">
      <c r="A117" s="535"/>
      <c r="B117" s="536"/>
      <c r="C117" s="71">
        <v>93</v>
      </c>
      <c r="D117" s="76" t="s">
        <v>59</v>
      </c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15" t="e">
        <f t="shared" si="14"/>
        <v>#DIV/0!</v>
      </c>
      <c r="R117" s="101" t="e">
        <f t="shared" si="13"/>
        <v>#DIV/0!</v>
      </c>
    </row>
    <row r="118" spans="1:18" ht="12" customHeight="1" thickBot="1">
      <c r="A118" s="535"/>
      <c r="B118" s="536"/>
      <c r="C118" s="71">
        <v>94</v>
      </c>
      <c r="D118" s="76" t="s">
        <v>129</v>
      </c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15" t="e">
        <f t="shared" si="14"/>
        <v>#DIV/0!</v>
      </c>
      <c r="R118" s="101" t="e">
        <f t="shared" si="13"/>
        <v>#DIV/0!</v>
      </c>
    </row>
    <row r="119" spans="1:18" ht="12" customHeight="1" thickBot="1">
      <c r="A119" s="535"/>
      <c r="B119" s="536"/>
      <c r="C119" s="71">
        <v>95</v>
      </c>
      <c r="D119" s="76" t="s">
        <v>130</v>
      </c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15" t="e">
        <f t="shared" si="14"/>
        <v>#DIV/0!</v>
      </c>
      <c r="R119" s="101" t="e">
        <f t="shared" si="13"/>
        <v>#DIV/0!</v>
      </c>
    </row>
    <row r="120" spans="1:18" ht="12" customHeight="1" thickBot="1">
      <c r="A120" s="535"/>
      <c r="B120" s="536"/>
      <c r="C120" s="71">
        <v>96</v>
      </c>
      <c r="D120" s="76" t="s">
        <v>60</v>
      </c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15" t="e">
        <f t="shared" si="14"/>
        <v>#DIV/0!</v>
      </c>
      <c r="R120" s="101" t="e">
        <f t="shared" si="13"/>
        <v>#DIV/0!</v>
      </c>
    </row>
    <row r="121" spans="1:18" ht="12" customHeight="1" thickBot="1">
      <c r="A121" s="535"/>
      <c r="B121" s="536"/>
      <c r="C121" s="71">
        <v>97</v>
      </c>
      <c r="D121" s="76" t="s">
        <v>61</v>
      </c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15" t="e">
        <f t="shared" si="14"/>
        <v>#DIV/0!</v>
      </c>
      <c r="R121" s="101" t="e">
        <f t="shared" si="13"/>
        <v>#DIV/0!</v>
      </c>
    </row>
    <row r="122" spans="1:18" ht="12" customHeight="1" thickBot="1">
      <c r="A122" s="535"/>
      <c r="B122" s="536"/>
      <c r="C122" s="71">
        <v>98</v>
      </c>
      <c r="D122" s="76" t="s">
        <v>65</v>
      </c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15" t="e">
        <f t="shared" si="14"/>
        <v>#DIV/0!</v>
      </c>
      <c r="R122" s="101" t="e">
        <f t="shared" si="13"/>
        <v>#DIV/0!</v>
      </c>
    </row>
    <row r="123" spans="1:18" ht="12" customHeight="1" thickBot="1">
      <c r="A123" s="535"/>
      <c r="B123" s="536"/>
      <c r="C123" s="71">
        <v>99</v>
      </c>
      <c r="D123" s="76" t="s">
        <v>66</v>
      </c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15" t="e">
        <f t="shared" si="14"/>
        <v>#DIV/0!</v>
      </c>
      <c r="R123" s="101" t="e">
        <f t="shared" si="13"/>
        <v>#DIV/0!</v>
      </c>
    </row>
    <row r="124" spans="1:18" ht="12" customHeight="1" thickBot="1">
      <c r="A124" s="537"/>
      <c r="B124" s="538"/>
      <c r="C124" s="71">
        <v>100</v>
      </c>
      <c r="D124" s="106" t="s">
        <v>62</v>
      </c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4" t="e">
        <f t="shared" si="14"/>
        <v>#DIV/0!</v>
      </c>
      <c r="R124" s="105" t="e">
        <f t="shared" si="13"/>
        <v>#DIV/0!</v>
      </c>
    </row>
    <row r="125" spans="1:18" ht="12" customHeight="1" thickBot="1">
      <c r="A125" s="35"/>
      <c r="B125" s="36"/>
      <c r="C125" s="112"/>
      <c r="D125" s="111" t="s">
        <v>77</v>
      </c>
      <c r="E125" s="82">
        <f>SUM(E96:E124)</f>
        <v>0</v>
      </c>
      <c r="F125" s="82">
        <f t="shared" ref="F125:P125" si="17">SUM(F96:F124)</f>
        <v>0</v>
      </c>
      <c r="G125" s="82">
        <f t="shared" si="17"/>
        <v>0</v>
      </c>
      <c r="H125" s="82">
        <f t="shared" si="17"/>
        <v>0</v>
      </c>
      <c r="I125" s="82">
        <f t="shared" si="17"/>
        <v>0</v>
      </c>
      <c r="J125" s="82">
        <f t="shared" si="17"/>
        <v>0</v>
      </c>
      <c r="K125" s="82">
        <f t="shared" si="17"/>
        <v>0</v>
      </c>
      <c r="L125" s="82">
        <f t="shared" si="17"/>
        <v>0</v>
      </c>
      <c r="M125" s="82">
        <f t="shared" si="17"/>
        <v>0</v>
      </c>
      <c r="N125" s="82">
        <f t="shared" si="17"/>
        <v>0</v>
      </c>
      <c r="O125" s="82">
        <f t="shared" si="17"/>
        <v>0</v>
      </c>
      <c r="P125" s="82">
        <f t="shared" si="17"/>
        <v>0</v>
      </c>
      <c r="Q125" s="83">
        <f t="shared" si="14"/>
        <v>0</v>
      </c>
      <c r="R125" s="83">
        <f t="shared" si="14"/>
        <v>0</v>
      </c>
    </row>
    <row r="126" spans="1:18" ht="12" customHeight="1" thickTop="1" thickBot="1">
      <c r="A126" s="25"/>
      <c r="B126" s="19"/>
      <c r="C126" s="113"/>
      <c r="D126" s="107" t="s">
        <v>38</v>
      </c>
      <c r="E126" s="48">
        <f>E125/29*100</f>
        <v>0</v>
      </c>
      <c r="F126" s="48">
        <f t="shared" ref="F126:P126" si="18">F125/29*100</f>
        <v>0</v>
      </c>
      <c r="G126" s="48">
        <f t="shared" si="18"/>
        <v>0</v>
      </c>
      <c r="H126" s="48">
        <f t="shared" si="18"/>
        <v>0</v>
      </c>
      <c r="I126" s="48">
        <f t="shared" si="18"/>
        <v>0</v>
      </c>
      <c r="J126" s="48">
        <f t="shared" si="18"/>
        <v>0</v>
      </c>
      <c r="K126" s="48">
        <f t="shared" si="18"/>
        <v>0</v>
      </c>
      <c r="L126" s="48">
        <f t="shared" si="18"/>
        <v>0</v>
      </c>
      <c r="M126" s="48">
        <f t="shared" si="18"/>
        <v>0</v>
      </c>
      <c r="N126" s="48">
        <f t="shared" si="18"/>
        <v>0</v>
      </c>
      <c r="O126" s="48">
        <f t="shared" si="18"/>
        <v>0</v>
      </c>
      <c r="P126" s="48">
        <f t="shared" si="18"/>
        <v>0</v>
      </c>
      <c r="Q126" s="58">
        <f>Q125/29*100</f>
        <v>0</v>
      </c>
      <c r="R126" s="58">
        <f>R125/29*100</f>
        <v>0</v>
      </c>
    </row>
    <row r="127" spans="1:18" ht="12" customHeight="1" thickTop="1">
      <c r="A127" s="523" t="s">
        <v>67</v>
      </c>
      <c r="B127" s="517" t="s">
        <v>68</v>
      </c>
      <c r="C127" s="517"/>
      <c r="D127" s="517"/>
      <c r="E127" s="122">
        <f>SUM(E17,E44,E66,E80,E94,E125)</f>
        <v>0</v>
      </c>
      <c r="F127" s="122">
        <f t="shared" ref="F127:P127" si="19">SUM(F17,F44,F66,F80,F94,F125)</f>
        <v>0</v>
      </c>
      <c r="G127" s="122">
        <f t="shared" si="19"/>
        <v>0</v>
      </c>
      <c r="H127" s="122">
        <f t="shared" si="19"/>
        <v>0</v>
      </c>
      <c r="I127" s="122">
        <f t="shared" si="19"/>
        <v>0</v>
      </c>
      <c r="J127" s="122">
        <f t="shared" si="19"/>
        <v>0</v>
      </c>
      <c r="K127" s="122">
        <f t="shared" si="19"/>
        <v>0</v>
      </c>
      <c r="L127" s="122">
        <f t="shared" si="19"/>
        <v>0</v>
      </c>
      <c r="M127" s="122">
        <f t="shared" si="19"/>
        <v>0</v>
      </c>
      <c r="N127" s="122">
        <f t="shared" si="19"/>
        <v>0</v>
      </c>
      <c r="O127" s="122">
        <f t="shared" si="19"/>
        <v>0</v>
      </c>
      <c r="P127" s="122">
        <f t="shared" si="19"/>
        <v>0</v>
      </c>
      <c r="Q127" s="54">
        <f>AVERAGE(E127,G127,I127,K127,M127,O127)</f>
        <v>0</v>
      </c>
      <c r="R127" s="54">
        <f>AVERAGE(F127,H127,J127,L127,N127,P127)</f>
        <v>0</v>
      </c>
    </row>
    <row r="128" spans="1:18" ht="12" customHeight="1" thickBot="1">
      <c r="A128" s="524"/>
      <c r="B128" s="482" t="s">
        <v>69</v>
      </c>
      <c r="C128" s="482"/>
      <c r="D128" s="482"/>
      <c r="E128" s="123">
        <f>E127/100*100</f>
        <v>0</v>
      </c>
      <c r="F128" s="123">
        <f t="shared" ref="F128:P128" si="20">F127/100*100</f>
        <v>0</v>
      </c>
      <c r="G128" s="123">
        <f t="shared" si="20"/>
        <v>0</v>
      </c>
      <c r="H128" s="123">
        <f t="shared" si="20"/>
        <v>0</v>
      </c>
      <c r="I128" s="123">
        <f t="shared" si="20"/>
        <v>0</v>
      </c>
      <c r="J128" s="123">
        <f t="shared" si="20"/>
        <v>0</v>
      </c>
      <c r="K128" s="123">
        <f t="shared" si="20"/>
        <v>0</v>
      </c>
      <c r="L128" s="123">
        <f t="shared" si="20"/>
        <v>0</v>
      </c>
      <c r="M128" s="123">
        <f t="shared" si="20"/>
        <v>0</v>
      </c>
      <c r="N128" s="123">
        <f t="shared" si="20"/>
        <v>0</v>
      </c>
      <c r="O128" s="123">
        <f t="shared" si="20"/>
        <v>0</v>
      </c>
      <c r="P128" s="123">
        <f t="shared" si="20"/>
        <v>0</v>
      </c>
      <c r="Q128" s="55">
        <f>Q127/100*100</f>
        <v>0</v>
      </c>
      <c r="R128" s="55">
        <f>R127/100*100</f>
        <v>0</v>
      </c>
    </row>
    <row r="129" spans="1:1" ht="12" customHeight="1" thickBot="1">
      <c r="A129" s="17"/>
    </row>
    <row r="130" spans="1:1" s="133" customFormat="1" ht="12" customHeight="1"/>
    <row r="395" s="133" customFormat="1" ht="12" customHeight="1"/>
    <row r="541" s="133" customFormat="1" ht="12" customHeight="1"/>
  </sheetData>
  <mergeCells count="61">
    <mergeCell ref="A48:R48"/>
    <mergeCell ref="A49:A50"/>
    <mergeCell ref="B49:B50"/>
    <mergeCell ref="C49:C50"/>
    <mergeCell ref="D49:D50"/>
    <mergeCell ref="E49:F49"/>
    <mergeCell ref="I49:J49"/>
    <mergeCell ref="A5:A16"/>
    <mergeCell ref="A19:A43"/>
    <mergeCell ref="B19:B37"/>
    <mergeCell ref="B38:B43"/>
    <mergeCell ref="A47:R47"/>
    <mergeCell ref="Z4:AB4"/>
    <mergeCell ref="B127:D127"/>
    <mergeCell ref="A51:A65"/>
    <mergeCell ref="Q85:R85"/>
    <mergeCell ref="A127:A128"/>
    <mergeCell ref="B5:B8"/>
    <mergeCell ref="B9:B13"/>
    <mergeCell ref="B14:B16"/>
    <mergeCell ref="B68:B75"/>
    <mergeCell ref="B76:B79"/>
    <mergeCell ref="B51:B54"/>
    <mergeCell ref="A96:B124"/>
    <mergeCell ref="A87:A93"/>
    <mergeCell ref="Q49:R49"/>
    <mergeCell ref="O85:P85"/>
    <mergeCell ref="A68:A79"/>
    <mergeCell ref="A1:R1"/>
    <mergeCell ref="D3:D4"/>
    <mergeCell ref="K3:L3"/>
    <mergeCell ref="I3:J3"/>
    <mergeCell ref="C3:C4"/>
    <mergeCell ref="A2:R2"/>
    <mergeCell ref="Q3:R3"/>
    <mergeCell ref="E3:F3"/>
    <mergeCell ref="G3:H3"/>
    <mergeCell ref="A3:A4"/>
    <mergeCell ref="B3:B4"/>
    <mergeCell ref="M3:N3"/>
    <mergeCell ref="O3:P3"/>
    <mergeCell ref="K49:L49"/>
    <mergeCell ref="M49:N49"/>
    <mergeCell ref="B55:B57"/>
    <mergeCell ref="O49:P49"/>
    <mergeCell ref="B58:B65"/>
    <mergeCell ref="G49:H49"/>
    <mergeCell ref="B128:D128"/>
    <mergeCell ref="A83:R83"/>
    <mergeCell ref="A84:R84"/>
    <mergeCell ref="B85:B86"/>
    <mergeCell ref="C85:C86"/>
    <mergeCell ref="D85:D86"/>
    <mergeCell ref="E85:F85"/>
    <mergeCell ref="I85:J85"/>
    <mergeCell ref="K85:L85"/>
    <mergeCell ref="M85:N85"/>
    <mergeCell ref="G85:H85"/>
    <mergeCell ref="B87:B88"/>
    <mergeCell ref="B89:B90"/>
    <mergeCell ref="B91:B93"/>
  </mergeCells>
  <printOptions horizontalCentered="1" verticalCentered="1"/>
  <pageMargins left="0.11811023622047245" right="0.11811023622047245" top="0.19685039370078741" bottom="0.35433070866141736" header="0.31496062992125984" footer="0.31496062992125984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65"/>
  <sheetViews>
    <sheetView rightToLeft="1" tabSelected="1" workbookViewId="0">
      <selection activeCell="D57" sqref="D57"/>
    </sheetView>
  </sheetViews>
  <sheetFormatPr defaultRowHeight="14.25"/>
  <cols>
    <col min="1" max="1" width="5" customWidth="1"/>
    <col min="2" max="2" width="6.375" customWidth="1"/>
    <col min="3" max="3" width="3.5" bestFit="1" customWidth="1"/>
    <col min="4" max="4" width="55.75" bestFit="1" customWidth="1"/>
    <col min="5" max="5" width="7" bestFit="1" customWidth="1"/>
    <col min="6" max="9" width="7.75" bestFit="1" customWidth="1"/>
    <col min="257" max="257" width="5" customWidth="1"/>
    <col min="258" max="258" width="6.375" customWidth="1"/>
    <col min="259" max="259" width="3.5" bestFit="1" customWidth="1"/>
    <col min="260" max="260" width="55.75" bestFit="1" customWidth="1"/>
    <col min="261" max="261" width="7" bestFit="1" customWidth="1"/>
    <col min="262" max="265" width="7.75" bestFit="1" customWidth="1"/>
    <col min="513" max="513" width="5" customWidth="1"/>
    <col min="514" max="514" width="6.375" customWidth="1"/>
    <col min="515" max="515" width="3.5" bestFit="1" customWidth="1"/>
    <col min="516" max="516" width="55.75" bestFit="1" customWidth="1"/>
    <col min="517" max="517" width="7" bestFit="1" customWidth="1"/>
    <col min="518" max="521" width="7.75" bestFit="1" customWidth="1"/>
    <col min="769" max="769" width="5" customWidth="1"/>
    <col min="770" max="770" width="6.375" customWidth="1"/>
    <col min="771" max="771" width="3.5" bestFit="1" customWidth="1"/>
    <col min="772" max="772" width="55.75" bestFit="1" customWidth="1"/>
    <col min="773" max="773" width="7" bestFit="1" customWidth="1"/>
    <col min="774" max="777" width="7.75" bestFit="1" customWidth="1"/>
    <col min="1025" max="1025" width="5" customWidth="1"/>
    <col min="1026" max="1026" width="6.375" customWidth="1"/>
    <col min="1027" max="1027" width="3.5" bestFit="1" customWidth="1"/>
    <col min="1028" max="1028" width="55.75" bestFit="1" customWidth="1"/>
    <col min="1029" max="1029" width="7" bestFit="1" customWidth="1"/>
    <col min="1030" max="1033" width="7.75" bestFit="1" customWidth="1"/>
    <col min="1281" max="1281" width="5" customWidth="1"/>
    <col min="1282" max="1282" width="6.375" customWidth="1"/>
    <col min="1283" max="1283" width="3.5" bestFit="1" customWidth="1"/>
    <col min="1284" max="1284" width="55.75" bestFit="1" customWidth="1"/>
    <col min="1285" max="1285" width="7" bestFit="1" customWidth="1"/>
    <col min="1286" max="1289" width="7.75" bestFit="1" customWidth="1"/>
    <col min="1537" max="1537" width="5" customWidth="1"/>
    <col min="1538" max="1538" width="6.375" customWidth="1"/>
    <col min="1539" max="1539" width="3.5" bestFit="1" customWidth="1"/>
    <col min="1540" max="1540" width="55.75" bestFit="1" customWidth="1"/>
    <col min="1541" max="1541" width="7" bestFit="1" customWidth="1"/>
    <col min="1542" max="1545" width="7.75" bestFit="1" customWidth="1"/>
    <col min="1793" max="1793" width="5" customWidth="1"/>
    <col min="1794" max="1794" width="6.375" customWidth="1"/>
    <col min="1795" max="1795" width="3.5" bestFit="1" customWidth="1"/>
    <col min="1796" max="1796" width="55.75" bestFit="1" customWidth="1"/>
    <col min="1797" max="1797" width="7" bestFit="1" customWidth="1"/>
    <col min="1798" max="1801" width="7.75" bestFit="1" customWidth="1"/>
    <col min="2049" max="2049" width="5" customWidth="1"/>
    <col min="2050" max="2050" width="6.375" customWidth="1"/>
    <col min="2051" max="2051" width="3.5" bestFit="1" customWidth="1"/>
    <col min="2052" max="2052" width="55.75" bestFit="1" customWidth="1"/>
    <col min="2053" max="2053" width="7" bestFit="1" customWidth="1"/>
    <col min="2054" max="2057" width="7.75" bestFit="1" customWidth="1"/>
    <col min="2305" max="2305" width="5" customWidth="1"/>
    <col min="2306" max="2306" width="6.375" customWidth="1"/>
    <col min="2307" max="2307" width="3.5" bestFit="1" customWidth="1"/>
    <col min="2308" max="2308" width="55.75" bestFit="1" customWidth="1"/>
    <col min="2309" max="2309" width="7" bestFit="1" customWidth="1"/>
    <col min="2310" max="2313" width="7.75" bestFit="1" customWidth="1"/>
    <col min="2561" max="2561" width="5" customWidth="1"/>
    <col min="2562" max="2562" width="6.375" customWidth="1"/>
    <col min="2563" max="2563" width="3.5" bestFit="1" customWidth="1"/>
    <col min="2564" max="2564" width="55.75" bestFit="1" customWidth="1"/>
    <col min="2565" max="2565" width="7" bestFit="1" customWidth="1"/>
    <col min="2566" max="2569" width="7.75" bestFit="1" customWidth="1"/>
    <col min="2817" max="2817" width="5" customWidth="1"/>
    <col min="2818" max="2818" width="6.375" customWidth="1"/>
    <col min="2819" max="2819" width="3.5" bestFit="1" customWidth="1"/>
    <col min="2820" max="2820" width="55.75" bestFit="1" customWidth="1"/>
    <col min="2821" max="2821" width="7" bestFit="1" customWidth="1"/>
    <col min="2822" max="2825" width="7.75" bestFit="1" customWidth="1"/>
    <col min="3073" max="3073" width="5" customWidth="1"/>
    <col min="3074" max="3074" width="6.375" customWidth="1"/>
    <col min="3075" max="3075" width="3.5" bestFit="1" customWidth="1"/>
    <col min="3076" max="3076" width="55.75" bestFit="1" customWidth="1"/>
    <col min="3077" max="3077" width="7" bestFit="1" customWidth="1"/>
    <col min="3078" max="3081" width="7.75" bestFit="1" customWidth="1"/>
    <col min="3329" max="3329" width="5" customWidth="1"/>
    <col min="3330" max="3330" width="6.375" customWidth="1"/>
    <col min="3331" max="3331" width="3.5" bestFit="1" customWidth="1"/>
    <col min="3332" max="3332" width="55.75" bestFit="1" customWidth="1"/>
    <col min="3333" max="3333" width="7" bestFit="1" customWidth="1"/>
    <col min="3334" max="3337" width="7.75" bestFit="1" customWidth="1"/>
    <col min="3585" max="3585" width="5" customWidth="1"/>
    <col min="3586" max="3586" width="6.375" customWidth="1"/>
    <col min="3587" max="3587" width="3.5" bestFit="1" customWidth="1"/>
    <col min="3588" max="3588" width="55.75" bestFit="1" customWidth="1"/>
    <col min="3589" max="3589" width="7" bestFit="1" customWidth="1"/>
    <col min="3590" max="3593" width="7.75" bestFit="1" customWidth="1"/>
    <col min="3841" max="3841" width="5" customWidth="1"/>
    <col min="3842" max="3842" width="6.375" customWidth="1"/>
    <col min="3843" max="3843" width="3.5" bestFit="1" customWidth="1"/>
    <col min="3844" max="3844" width="55.75" bestFit="1" customWidth="1"/>
    <col min="3845" max="3845" width="7" bestFit="1" customWidth="1"/>
    <col min="3846" max="3849" width="7.75" bestFit="1" customWidth="1"/>
    <col min="4097" max="4097" width="5" customWidth="1"/>
    <col min="4098" max="4098" width="6.375" customWidth="1"/>
    <col min="4099" max="4099" width="3.5" bestFit="1" customWidth="1"/>
    <col min="4100" max="4100" width="55.75" bestFit="1" customWidth="1"/>
    <col min="4101" max="4101" width="7" bestFit="1" customWidth="1"/>
    <col min="4102" max="4105" width="7.75" bestFit="1" customWidth="1"/>
    <col min="4353" max="4353" width="5" customWidth="1"/>
    <col min="4354" max="4354" width="6.375" customWidth="1"/>
    <col min="4355" max="4355" width="3.5" bestFit="1" customWidth="1"/>
    <col min="4356" max="4356" width="55.75" bestFit="1" customWidth="1"/>
    <col min="4357" max="4357" width="7" bestFit="1" customWidth="1"/>
    <col min="4358" max="4361" width="7.75" bestFit="1" customWidth="1"/>
    <col min="4609" max="4609" width="5" customWidth="1"/>
    <col min="4610" max="4610" width="6.375" customWidth="1"/>
    <col min="4611" max="4611" width="3.5" bestFit="1" customWidth="1"/>
    <col min="4612" max="4612" width="55.75" bestFit="1" customWidth="1"/>
    <col min="4613" max="4613" width="7" bestFit="1" customWidth="1"/>
    <col min="4614" max="4617" width="7.75" bestFit="1" customWidth="1"/>
    <col min="4865" max="4865" width="5" customWidth="1"/>
    <col min="4866" max="4866" width="6.375" customWidth="1"/>
    <col min="4867" max="4867" width="3.5" bestFit="1" customWidth="1"/>
    <col min="4868" max="4868" width="55.75" bestFit="1" customWidth="1"/>
    <col min="4869" max="4869" width="7" bestFit="1" customWidth="1"/>
    <col min="4870" max="4873" width="7.75" bestFit="1" customWidth="1"/>
    <col min="5121" max="5121" width="5" customWidth="1"/>
    <col min="5122" max="5122" width="6.375" customWidth="1"/>
    <col min="5123" max="5123" width="3.5" bestFit="1" customWidth="1"/>
    <col min="5124" max="5124" width="55.75" bestFit="1" customWidth="1"/>
    <col min="5125" max="5125" width="7" bestFit="1" customWidth="1"/>
    <col min="5126" max="5129" width="7.75" bestFit="1" customWidth="1"/>
    <col min="5377" max="5377" width="5" customWidth="1"/>
    <col min="5378" max="5378" width="6.375" customWidth="1"/>
    <col min="5379" max="5379" width="3.5" bestFit="1" customWidth="1"/>
    <col min="5380" max="5380" width="55.75" bestFit="1" customWidth="1"/>
    <col min="5381" max="5381" width="7" bestFit="1" customWidth="1"/>
    <col min="5382" max="5385" width="7.75" bestFit="1" customWidth="1"/>
    <col min="5633" max="5633" width="5" customWidth="1"/>
    <col min="5634" max="5634" width="6.375" customWidth="1"/>
    <col min="5635" max="5635" width="3.5" bestFit="1" customWidth="1"/>
    <col min="5636" max="5636" width="55.75" bestFit="1" customWidth="1"/>
    <col min="5637" max="5637" width="7" bestFit="1" customWidth="1"/>
    <col min="5638" max="5641" width="7.75" bestFit="1" customWidth="1"/>
    <col min="5889" max="5889" width="5" customWidth="1"/>
    <col min="5890" max="5890" width="6.375" customWidth="1"/>
    <col min="5891" max="5891" width="3.5" bestFit="1" customWidth="1"/>
    <col min="5892" max="5892" width="55.75" bestFit="1" customWidth="1"/>
    <col min="5893" max="5893" width="7" bestFit="1" customWidth="1"/>
    <col min="5894" max="5897" width="7.75" bestFit="1" customWidth="1"/>
    <col min="6145" max="6145" width="5" customWidth="1"/>
    <col min="6146" max="6146" width="6.375" customWidth="1"/>
    <col min="6147" max="6147" width="3.5" bestFit="1" customWidth="1"/>
    <col min="6148" max="6148" width="55.75" bestFit="1" customWidth="1"/>
    <col min="6149" max="6149" width="7" bestFit="1" customWidth="1"/>
    <col min="6150" max="6153" width="7.75" bestFit="1" customWidth="1"/>
    <col min="6401" max="6401" width="5" customWidth="1"/>
    <col min="6402" max="6402" width="6.375" customWidth="1"/>
    <col min="6403" max="6403" width="3.5" bestFit="1" customWidth="1"/>
    <col min="6404" max="6404" width="55.75" bestFit="1" customWidth="1"/>
    <col min="6405" max="6405" width="7" bestFit="1" customWidth="1"/>
    <col min="6406" max="6409" width="7.75" bestFit="1" customWidth="1"/>
    <col min="6657" max="6657" width="5" customWidth="1"/>
    <col min="6658" max="6658" width="6.375" customWidth="1"/>
    <col min="6659" max="6659" width="3.5" bestFit="1" customWidth="1"/>
    <col min="6660" max="6660" width="55.75" bestFit="1" customWidth="1"/>
    <col min="6661" max="6661" width="7" bestFit="1" customWidth="1"/>
    <col min="6662" max="6665" width="7.75" bestFit="1" customWidth="1"/>
    <col min="6913" max="6913" width="5" customWidth="1"/>
    <col min="6914" max="6914" width="6.375" customWidth="1"/>
    <col min="6915" max="6915" width="3.5" bestFit="1" customWidth="1"/>
    <col min="6916" max="6916" width="55.75" bestFit="1" customWidth="1"/>
    <col min="6917" max="6917" width="7" bestFit="1" customWidth="1"/>
    <col min="6918" max="6921" width="7.75" bestFit="1" customWidth="1"/>
    <col min="7169" max="7169" width="5" customWidth="1"/>
    <col min="7170" max="7170" width="6.375" customWidth="1"/>
    <col min="7171" max="7171" width="3.5" bestFit="1" customWidth="1"/>
    <col min="7172" max="7172" width="55.75" bestFit="1" customWidth="1"/>
    <col min="7173" max="7173" width="7" bestFit="1" customWidth="1"/>
    <col min="7174" max="7177" width="7.75" bestFit="1" customWidth="1"/>
    <col min="7425" max="7425" width="5" customWidth="1"/>
    <col min="7426" max="7426" width="6.375" customWidth="1"/>
    <col min="7427" max="7427" width="3.5" bestFit="1" customWidth="1"/>
    <col min="7428" max="7428" width="55.75" bestFit="1" customWidth="1"/>
    <col min="7429" max="7429" width="7" bestFit="1" customWidth="1"/>
    <col min="7430" max="7433" width="7.75" bestFit="1" customWidth="1"/>
    <col min="7681" max="7681" width="5" customWidth="1"/>
    <col min="7682" max="7682" width="6.375" customWidth="1"/>
    <col min="7683" max="7683" width="3.5" bestFit="1" customWidth="1"/>
    <col min="7684" max="7684" width="55.75" bestFit="1" customWidth="1"/>
    <col min="7685" max="7685" width="7" bestFit="1" customWidth="1"/>
    <col min="7686" max="7689" width="7.75" bestFit="1" customWidth="1"/>
    <col min="7937" max="7937" width="5" customWidth="1"/>
    <col min="7938" max="7938" width="6.375" customWidth="1"/>
    <col min="7939" max="7939" width="3.5" bestFit="1" customWidth="1"/>
    <col min="7940" max="7940" width="55.75" bestFit="1" customWidth="1"/>
    <col min="7941" max="7941" width="7" bestFit="1" customWidth="1"/>
    <col min="7942" max="7945" width="7.75" bestFit="1" customWidth="1"/>
    <col min="8193" max="8193" width="5" customWidth="1"/>
    <col min="8194" max="8194" width="6.375" customWidth="1"/>
    <col min="8195" max="8195" width="3.5" bestFit="1" customWidth="1"/>
    <col min="8196" max="8196" width="55.75" bestFit="1" customWidth="1"/>
    <col min="8197" max="8197" width="7" bestFit="1" customWidth="1"/>
    <col min="8198" max="8201" width="7.75" bestFit="1" customWidth="1"/>
    <col min="8449" max="8449" width="5" customWidth="1"/>
    <col min="8450" max="8450" width="6.375" customWidth="1"/>
    <col min="8451" max="8451" width="3.5" bestFit="1" customWidth="1"/>
    <col min="8452" max="8452" width="55.75" bestFit="1" customWidth="1"/>
    <col min="8453" max="8453" width="7" bestFit="1" customWidth="1"/>
    <col min="8454" max="8457" width="7.75" bestFit="1" customWidth="1"/>
    <col min="8705" max="8705" width="5" customWidth="1"/>
    <col min="8706" max="8706" width="6.375" customWidth="1"/>
    <col min="8707" max="8707" width="3.5" bestFit="1" customWidth="1"/>
    <col min="8708" max="8708" width="55.75" bestFit="1" customWidth="1"/>
    <col min="8709" max="8709" width="7" bestFit="1" customWidth="1"/>
    <col min="8710" max="8713" width="7.75" bestFit="1" customWidth="1"/>
    <col min="8961" max="8961" width="5" customWidth="1"/>
    <col min="8962" max="8962" width="6.375" customWidth="1"/>
    <col min="8963" max="8963" width="3.5" bestFit="1" customWidth="1"/>
    <col min="8964" max="8964" width="55.75" bestFit="1" customWidth="1"/>
    <col min="8965" max="8965" width="7" bestFit="1" customWidth="1"/>
    <col min="8966" max="8969" width="7.75" bestFit="1" customWidth="1"/>
    <col min="9217" max="9217" width="5" customWidth="1"/>
    <col min="9218" max="9218" width="6.375" customWidth="1"/>
    <col min="9219" max="9219" width="3.5" bestFit="1" customWidth="1"/>
    <col min="9220" max="9220" width="55.75" bestFit="1" customWidth="1"/>
    <col min="9221" max="9221" width="7" bestFit="1" customWidth="1"/>
    <col min="9222" max="9225" width="7.75" bestFit="1" customWidth="1"/>
    <col min="9473" max="9473" width="5" customWidth="1"/>
    <col min="9474" max="9474" width="6.375" customWidth="1"/>
    <col min="9475" max="9475" width="3.5" bestFit="1" customWidth="1"/>
    <col min="9476" max="9476" width="55.75" bestFit="1" customWidth="1"/>
    <col min="9477" max="9477" width="7" bestFit="1" customWidth="1"/>
    <col min="9478" max="9481" width="7.75" bestFit="1" customWidth="1"/>
    <col min="9729" max="9729" width="5" customWidth="1"/>
    <col min="9730" max="9730" width="6.375" customWidth="1"/>
    <col min="9731" max="9731" width="3.5" bestFit="1" customWidth="1"/>
    <col min="9732" max="9732" width="55.75" bestFit="1" customWidth="1"/>
    <col min="9733" max="9733" width="7" bestFit="1" customWidth="1"/>
    <col min="9734" max="9737" width="7.75" bestFit="1" customWidth="1"/>
    <col min="9985" max="9985" width="5" customWidth="1"/>
    <col min="9986" max="9986" width="6.375" customWidth="1"/>
    <col min="9987" max="9987" width="3.5" bestFit="1" customWidth="1"/>
    <col min="9988" max="9988" width="55.75" bestFit="1" customWidth="1"/>
    <col min="9989" max="9989" width="7" bestFit="1" customWidth="1"/>
    <col min="9990" max="9993" width="7.75" bestFit="1" customWidth="1"/>
    <col min="10241" max="10241" width="5" customWidth="1"/>
    <col min="10242" max="10242" width="6.375" customWidth="1"/>
    <col min="10243" max="10243" width="3.5" bestFit="1" customWidth="1"/>
    <col min="10244" max="10244" width="55.75" bestFit="1" customWidth="1"/>
    <col min="10245" max="10245" width="7" bestFit="1" customWidth="1"/>
    <col min="10246" max="10249" width="7.75" bestFit="1" customWidth="1"/>
    <col min="10497" max="10497" width="5" customWidth="1"/>
    <col min="10498" max="10498" width="6.375" customWidth="1"/>
    <col min="10499" max="10499" width="3.5" bestFit="1" customWidth="1"/>
    <col min="10500" max="10500" width="55.75" bestFit="1" customWidth="1"/>
    <col min="10501" max="10501" width="7" bestFit="1" customWidth="1"/>
    <col min="10502" max="10505" width="7.75" bestFit="1" customWidth="1"/>
    <col min="10753" max="10753" width="5" customWidth="1"/>
    <col min="10754" max="10754" width="6.375" customWidth="1"/>
    <col min="10755" max="10755" width="3.5" bestFit="1" customWidth="1"/>
    <col min="10756" max="10756" width="55.75" bestFit="1" customWidth="1"/>
    <col min="10757" max="10757" width="7" bestFit="1" customWidth="1"/>
    <col min="10758" max="10761" width="7.75" bestFit="1" customWidth="1"/>
    <col min="11009" max="11009" width="5" customWidth="1"/>
    <col min="11010" max="11010" width="6.375" customWidth="1"/>
    <col min="11011" max="11011" width="3.5" bestFit="1" customWidth="1"/>
    <col min="11012" max="11012" width="55.75" bestFit="1" customWidth="1"/>
    <col min="11013" max="11013" width="7" bestFit="1" customWidth="1"/>
    <col min="11014" max="11017" width="7.75" bestFit="1" customWidth="1"/>
    <col min="11265" max="11265" width="5" customWidth="1"/>
    <col min="11266" max="11266" width="6.375" customWidth="1"/>
    <col min="11267" max="11267" width="3.5" bestFit="1" customWidth="1"/>
    <col min="11268" max="11268" width="55.75" bestFit="1" customWidth="1"/>
    <col min="11269" max="11269" width="7" bestFit="1" customWidth="1"/>
    <col min="11270" max="11273" width="7.75" bestFit="1" customWidth="1"/>
    <col min="11521" max="11521" width="5" customWidth="1"/>
    <col min="11522" max="11522" width="6.375" customWidth="1"/>
    <col min="11523" max="11523" width="3.5" bestFit="1" customWidth="1"/>
    <col min="11524" max="11524" width="55.75" bestFit="1" customWidth="1"/>
    <col min="11525" max="11525" width="7" bestFit="1" customWidth="1"/>
    <col min="11526" max="11529" width="7.75" bestFit="1" customWidth="1"/>
    <col min="11777" max="11777" width="5" customWidth="1"/>
    <col min="11778" max="11778" width="6.375" customWidth="1"/>
    <col min="11779" max="11779" width="3.5" bestFit="1" customWidth="1"/>
    <col min="11780" max="11780" width="55.75" bestFit="1" customWidth="1"/>
    <col min="11781" max="11781" width="7" bestFit="1" customWidth="1"/>
    <col min="11782" max="11785" width="7.75" bestFit="1" customWidth="1"/>
    <col min="12033" max="12033" width="5" customWidth="1"/>
    <col min="12034" max="12034" width="6.375" customWidth="1"/>
    <col min="12035" max="12035" width="3.5" bestFit="1" customWidth="1"/>
    <col min="12036" max="12036" width="55.75" bestFit="1" customWidth="1"/>
    <col min="12037" max="12037" width="7" bestFit="1" customWidth="1"/>
    <col min="12038" max="12041" width="7.75" bestFit="1" customWidth="1"/>
    <col min="12289" max="12289" width="5" customWidth="1"/>
    <col min="12290" max="12290" width="6.375" customWidth="1"/>
    <col min="12291" max="12291" width="3.5" bestFit="1" customWidth="1"/>
    <col min="12292" max="12292" width="55.75" bestFit="1" customWidth="1"/>
    <col min="12293" max="12293" width="7" bestFit="1" customWidth="1"/>
    <col min="12294" max="12297" width="7.75" bestFit="1" customWidth="1"/>
    <col min="12545" max="12545" width="5" customWidth="1"/>
    <col min="12546" max="12546" width="6.375" customWidth="1"/>
    <col min="12547" max="12547" width="3.5" bestFit="1" customWidth="1"/>
    <col min="12548" max="12548" width="55.75" bestFit="1" customWidth="1"/>
    <col min="12549" max="12549" width="7" bestFit="1" customWidth="1"/>
    <col min="12550" max="12553" width="7.75" bestFit="1" customWidth="1"/>
    <col min="12801" max="12801" width="5" customWidth="1"/>
    <col min="12802" max="12802" width="6.375" customWidth="1"/>
    <col min="12803" max="12803" width="3.5" bestFit="1" customWidth="1"/>
    <col min="12804" max="12804" width="55.75" bestFit="1" customWidth="1"/>
    <col min="12805" max="12805" width="7" bestFit="1" customWidth="1"/>
    <col min="12806" max="12809" width="7.75" bestFit="1" customWidth="1"/>
    <col min="13057" max="13057" width="5" customWidth="1"/>
    <col min="13058" max="13058" width="6.375" customWidth="1"/>
    <col min="13059" max="13059" width="3.5" bestFit="1" customWidth="1"/>
    <col min="13060" max="13060" width="55.75" bestFit="1" customWidth="1"/>
    <col min="13061" max="13061" width="7" bestFit="1" customWidth="1"/>
    <col min="13062" max="13065" width="7.75" bestFit="1" customWidth="1"/>
    <col min="13313" max="13313" width="5" customWidth="1"/>
    <col min="13314" max="13314" width="6.375" customWidth="1"/>
    <col min="13315" max="13315" width="3.5" bestFit="1" customWidth="1"/>
    <col min="13316" max="13316" width="55.75" bestFit="1" customWidth="1"/>
    <col min="13317" max="13317" width="7" bestFit="1" customWidth="1"/>
    <col min="13318" max="13321" width="7.75" bestFit="1" customWidth="1"/>
    <col min="13569" max="13569" width="5" customWidth="1"/>
    <col min="13570" max="13570" width="6.375" customWidth="1"/>
    <col min="13571" max="13571" width="3.5" bestFit="1" customWidth="1"/>
    <col min="13572" max="13572" width="55.75" bestFit="1" customWidth="1"/>
    <col min="13573" max="13573" width="7" bestFit="1" customWidth="1"/>
    <col min="13574" max="13577" width="7.75" bestFit="1" customWidth="1"/>
    <col min="13825" max="13825" width="5" customWidth="1"/>
    <col min="13826" max="13826" width="6.375" customWidth="1"/>
    <col min="13827" max="13827" width="3.5" bestFit="1" customWidth="1"/>
    <col min="13828" max="13828" width="55.75" bestFit="1" customWidth="1"/>
    <col min="13829" max="13829" width="7" bestFit="1" customWidth="1"/>
    <col min="13830" max="13833" width="7.75" bestFit="1" customWidth="1"/>
    <col min="14081" max="14081" width="5" customWidth="1"/>
    <col min="14082" max="14082" width="6.375" customWidth="1"/>
    <col min="14083" max="14083" width="3.5" bestFit="1" customWidth="1"/>
    <col min="14084" max="14084" width="55.75" bestFit="1" customWidth="1"/>
    <col min="14085" max="14085" width="7" bestFit="1" customWidth="1"/>
    <col min="14086" max="14089" width="7.75" bestFit="1" customWidth="1"/>
    <col min="14337" max="14337" width="5" customWidth="1"/>
    <col min="14338" max="14338" width="6.375" customWidth="1"/>
    <col min="14339" max="14339" width="3.5" bestFit="1" customWidth="1"/>
    <col min="14340" max="14340" width="55.75" bestFit="1" customWidth="1"/>
    <col min="14341" max="14341" width="7" bestFit="1" customWidth="1"/>
    <col min="14342" max="14345" width="7.75" bestFit="1" customWidth="1"/>
    <col min="14593" max="14593" width="5" customWidth="1"/>
    <col min="14594" max="14594" width="6.375" customWidth="1"/>
    <col min="14595" max="14595" width="3.5" bestFit="1" customWidth="1"/>
    <col min="14596" max="14596" width="55.75" bestFit="1" customWidth="1"/>
    <col min="14597" max="14597" width="7" bestFit="1" customWidth="1"/>
    <col min="14598" max="14601" width="7.75" bestFit="1" customWidth="1"/>
    <col min="14849" max="14849" width="5" customWidth="1"/>
    <col min="14850" max="14850" width="6.375" customWidth="1"/>
    <col min="14851" max="14851" width="3.5" bestFit="1" customWidth="1"/>
    <col min="14852" max="14852" width="55.75" bestFit="1" customWidth="1"/>
    <col min="14853" max="14853" width="7" bestFit="1" customWidth="1"/>
    <col min="14854" max="14857" width="7.75" bestFit="1" customWidth="1"/>
    <col min="15105" max="15105" width="5" customWidth="1"/>
    <col min="15106" max="15106" width="6.375" customWidth="1"/>
    <col min="15107" max="15107" width="3.5" bestFit="1" customWidth="1"/>
    <col min="15108" max="15108" width="55.75" bestFit="1" customWidth="1"/>
    <col min="15109" max="15109" width="7" bestFit="1" customWidth="1"/>
    <col min="15110" max="15113" width="7.75" bestFit="1" customWidth="1"/>
    <col min="15361" max="15361" width="5" customWidth="1"/>
    <col min="15362" max="15362" width="6.375" customWidth="1"/>
    <col min="15363" max="15363" width="3.5" bestFit="1" customWidth="1"/>
    <col min="15364" max="15364" width="55.75" bestFit="1" customWidth="1"/>
    <col min="15365" max="15365" width="7" bestFit="1" customWidth="1"/>
    <col min="15366" max="15369" width="7.75" bestFit="1" customWidth="1"/>
    <col min="15617" max="15617" width="5" customWidth="1"/>
    <col min="15618" max="15618" width="6.375" customWidth="1"/>
    <col min="15619" max="15619" width="3.5" bestFit="1" customWidth="1"/>
    <col min="15620" max="15620" width="55.75" bestFit="1" customWidth="1"/>
    <col min="15621" max="15621" width="7" bestFit="1" customWidth="1"/>
    <col min="15622" max="15625" width="7.75" bestFit="1" customWidth="1"/>
    <col min="15873" max="15873" width="5" customWidth="1"/>
    <col min="15874" max="15874" width="6.375" customWidth="1"/>
    <col min="15875" max="15875" width="3.5" bestFit="1" customWidth="1"/>
    <col min="15876" max="15876" width="55.75" bestFit="1" customWidth="1"/>
    <col min="15877" max="15877" width="7" bestFit="1" customWidth="1"/>
    <col min="15878" max="15881" width="7.75" bestFit="1" customWidth="1"/>
    <col min="16129" max="16129" width="5" customWidth="1"/>
    <col min="16130" max="16130" width="6.375" customWidth="1"/>
    <col min="16131" max="16131" width="3.5" bestFit="1" customWidth="1"/>
    <col min="16132" max="16132" width="55.75" bestFit="1" customWidth="1"/>
    <col min="16133" max="16133" width="7" bestFit="1" customWidth="1"/>
    <col min="16134" max="16137" width="7.75" bestFit="1" customWidth="1"/>
  </cols>
  <sheetData>
    <row r="4" spans="1:9" ht="18">
      <c r="A4" s="606" t="s">
        <v>506</v>
      </c>
      <c r="B4" s="606"/>
      <c r="C4" s="606"/>
      <c r="D4" s="606"/>
      <c r="E4" s="606"/>
      <c r="F4" s="606"/>
      <c r="G4" s="606"/>
      <c r="H4" s="606"/>
      <c r="I4" s="606"/>
    </row>
    <row r="5" spans="1:9" ht="15" thickBot="1">
      <c r="A5" s="607" t="s">
        <v>507</v>
      </c>
      <c r="B5" s="607"/>
      <c r="C5" s="607"/>
      <c r="D5" s="607"/>
      <c r="E5" s="607"/>
      <c r="F5" s="607"/>
      <c r="G5" s="607"/>
      <c r="H5" s="607"/>
      <c r="I5" s="607"/>
    </row>
    <row r="6" spans="1:9" ht="33" thickTop="1" thickBot="1">
      <c r="A6" s="413" t="s">
        <v>0</v>
      </c>
      <c r="B6" s="414" t="s">
        <v>1</v>
      </c>
      <c r="C6" s="415" t="s">
        <v>29</v>
      </c>
      <c r="D6" s="416" t="s">
        <v>214</v>
      </c>
      <c r="E6" s="417" t="s">
        <v>459</v>
      </c>
      <c r="F6" s="418" t="s">
        <v>36</v>
      </c>
      <c r="G6" s="418" t="s">
        <v>37</v>
      </c>
      <c r="H6" s="418" t="s">
        <v>39</v>
      </c>
      <c r="I6" s="418" t="s">
        <v>40</v>
      </c>
    </row>
    <row r="7" spans="1:9" ht="17.25" thickTop="1" thickBot="1">
      <c r="A7" s="747" t="s">
        <v>460</v>
      </c>
      <c r="B7" s="601" t="s">
        <v>166</v>
      </c>
      <c r="C7" s="252">
        <v>1</v>
      </c>
      <c r="D7" s="7" t="s">
        <v>461</v>
      </c>
      <c r="E7" s="419">
        <v>3</v>
      </c>
      <c r="F7" s="251"/>
      <c r="G7" s="251"/>
      <c r="H7" s="251"/>
      <c r="I7" s="251"/>
    </row>
    <row r="8" spans="1:9" ht="17.25" thickTop="1" thickBot="1">
      <c r="A8" s="748"/>
      <c r="B8" s="751"/>
      <c r="C8" s="252">
        <v>2</v>
      </c>
      <c r="D8" s="10" t="s">
        <v>462</v>
      </c>
      <c r="E8" s="419">
        <v>2</v>
      </c>
      <c r="F8" s="251"/>
      <c r="G8" s="251"/>
      <c r="H8" s="251"/>
      <c r="I8" s="251"/>
    </row>
    <row r="9" spans="1:9" ht="17.25" thickTop="1" thickBot="1">
      <c r="A9" s="748"/>
      <c r="B9" s="751"/>
      <c r="C9" s="401">
        <v>3</v>
      </c>
      <c r="D9" s="9" t="s">
        <v>463</v>
      </c>
      <c r="E9" s="419">
        <v>2</v>
      </c>
      <c r="F9" s="251"/>
      <c r="G9" s="251"/>
      <c r="H9" s="251"/>
      <c r="I9" s="251"/>
    </row>
    <row r="10" spans="1:9" ht="17.25" thickTop="1" thickBot="1">
      <c r="A10" s="748"/>
      <c r="B10" s="750"/>
      <c r="C10" s="402">
        <v>4</v>
      </c>
      <c r="D10" s="12" t="s">
        <v>464</v>
      </c>
      <c r="E10" s="419">
        <v>2</v>
      </c>
      <c r="F10" s="251"/>
      <c r="G10" s="251"/>
      <c r="H10" s="251"/>
      <c r="I10" s="251"/>
    </row>
    <row r="11" spans="1:9" ht="17.25" thickTop="1" thickBot="1">
      <c r="A11" s="748"/>
      <c r="B11" s="757" t="s">
        <v>465</v>
      </c>
      <c r="C11" s="403">
        <v>5</v>
      </c>
      <c r="D11" s="9" t="s">
        <v>466</v>
      </c>
      <c r="E11" s="419">
        <v>3</v>
      </c>
      <c r="F11" s="251"/>
      <c r="G11" s="251"/>
      <c r="H11" s="251"/>
      <c r="I11" s="251"/>
    </row>
    <row r="12" spans="1:9" ht="17.25" thickTop="1" thickBot="1">
      <c r="A12" s="748"/>
      <c r="B12" s="758"/>
      <c r="C12" s="403">
        <v>6</v>
      </c>
      <c r="D12" s="7" t="s">
        <v>467</v>
      </c>
      <c r="E12" s="419">
        <v>2</v>
      </c>
      <c r="F12" s="251"/>
      <c r="G12" s="251"/>
      <c r="H12" s="251"/>
      <c r="I12" s="251"/>
    </row>
    <row r="13" spans="1:9" ht="17.25" thickTop="1" thickBot="1">
      <c r="A13" s="748"/>
      <c r="B13" s="758"/>
      <c r="C13" s="403">
        <v>7</v>
      </c>
      <c r="D13" s="8" t="s">
        <v>468</v>
      </c>
      <c r="E13" s="419">
        <v>3</v>
      </c>
      <c r="F13" s="251"/>
      <c r="G13" s="251"/>
      <c r="H13" s="251"/>
      <c r="I13" s="251"/>
    </row>
    <row r="14" spans="1:9" ht="17.25" thickTop="1" thickBot="1">
      <c r="A14" s="748"/>
      <c r="B14" s="758"/>
      <c r="C14" s="408">
        <v>8</v>
      </c>
      <c r="D14" s="10" t="s">
        <v>470</v>
      </c>
      <c r="E14" s="419">
        <v>3</v>
      </c>
      <c r="F14" s="251"/>
      <c r="G14" s="251"/>
      <c r="H14" s="251"/>
      <c r="I14" s="251"/>
    </row>
    <row r="15" spans="1:9" ht="17.25" thickTop="1" thickBot="1">
      <c r="A15" s="748"/>
      <c r="B15" s="758"/>
      <c r="C15" s="408">
        <v>9</v>
      </c>
      <c r="D15" s="10" t="s">
        <v>471</v>
      </c>
      <c r="E15" s="419">
        <v>3</v>
      </c>
      <c r="F15" s="251"/>
      <c r="G15" s="251"/>
      <c r="H15" s="251"/>
      <c r="I15" s="251"/>
    </row>
    <row r="16" spans="1:9" ht="17.25" thickTop="1" thickBot="1">
      <c r="A16" s="748"/>
      <c r="B16" s="759"/>
      <c r="C16" s="408">
        <v>10</v>
      </c>
      <c r="D16" s="10" t="s">
        <v>472</v>
      </c>
      <c r="E16" s="419">
        <v>3</v>
      </c>
      <c r="F16" s="251"/>
      <c r="G16" s="251"/>
      <c r="H16" s="251"/>
      <c r="I16" s="251"/>
    </row>
    <row r="17" spans="1:9" ht="17.25" thickTop="1" thickBot="1">
      <c r="A17" s="748"/>
      <c r="B17" s="404"/>
      <c r="C17" s="63"/>
      <c r="D17" s="2" t="s">
        <v>420</v>
      </c>
      <c r="E17" s="411">
        <f>SUM(E7:E16)</f>
        <v>26</v>
      </c>
      <c r="F17" s="4">
        <f>SUM(F7:F16)</f>
        <v>0</v>
      </c>
      <c r="G17" s="4">
        <f>SUM(G7:G16)</f>
        <v>0</v>
      </c>
      <c r="H17" s="4">
        <f>SUM(H7:H16)</f>
        <v>0</v>
      </c>
      <c r="I17" s="4">
        <f>SUM(I7:I16)</f>
        <v>0</v>
      </c>
    </row>
    <row r="18" spans="1:9" ht="17.25" thickTop="1" thickBot="1">
      <c r="A18" s="749"/>
      <c r="B18" s="405"/>
      <c r="C18" s="63"/>
      <c r="D18" s="2" t="s">
        <v>38</v>
      </c>
      <c r="E18" s="410"/>
      <c r="F18" s="254">
        <f>F17*100/$E17</f>
        <v>0</v>
      </c>
      <c r="G18" s="254" t="e">
        <f>G17*100/#REF!</f>
        <v>#REF!</v>
      </c>
      <c r="H18" s="254" t="e">
        <f>H17*100/#REF!</f>
        <v>#REF!</v>
      </c>
      <c r="I18" s="254" t="e">
        <f>I17*100/#REF!</f>
        <v>#REF!</v>
      </c>
    </row>
    <row r="19" spans="1:9" ht="16.5" thickTop="1" thickBot="1">
      <c r="A19" s="747"/>
      <c r="B19" s="747" t="s">
        <v>469</v>
      </c>
      <c r="C19" s="252">
        <v>11</v>
      </c>
      <c r="D19" s="406" t="s">
        <v>473</v>
      </c>
      <c r="E19" s="420">
        <v>3</v>
      </c>
      <c r="F19" s="251"/>
      <c r="G19" s="251"/>
      <c r="H19" s="251"/>
      <c r="I19" s="251"/>
    </row>
    <row r="20" spans="1:9" ht="16.5" thickTop="1" thickBot="1">
      <c r="A20" s="748"/>
      <c r="B20" s="748"/>
      <c r="C20" s="252">
        <v>12</v>
      </c>
      <c r="D20" s="406" t="s">
        <v>474</v>
      </c>
      <c r="E20" s="420">
        <v>2</v>
      </c>
      <c r="F20" s="251"/>
      <c r="G20" s="251"/>
      <c r="H20" s="251"/>
      <c r="I20" s="251"/>
    </row>
    <row r="21" spans="1:9" ht="16.5" thickTop="1" thickBot="1">
      <c r="A21" s="749"/>
      <c r="B21" s="749"/>
      <c r="C21" s="252">
        <v>13</v>
      </c>
      <c r="D21" s="9" t="s">
        <v>475</v>
      </c>
      <c r="E21" s="420">
        <v>3</v>
      </c>
      <c r="F21" s="251"/>
      <c r="G21" s="251"/>
      <c r="H21" s="251"/>
      <c r="I21" s="251"/>
    </row>
    <row r="22" spans="1:9" ht="16.5" thickTop="1" thickBot="1">
      <c r="A22" s="747" t="s">
        <v>79</v>
      </c>
      <c r="B22" s="747" t="s">
        <v>19</v>
      </c>
      <c r="C22" s="408">
        <v>14</v>
      </c>
      <c r="D22" s="9" t="s">
        <v>476</v>
      </c>
      <c r="E22" s="420">
        <v>3</v>
      </c>
      <c r="F22" s="421"/>
      <c r="G22" s="421"/>
      <c r="H22" s="251"/>
      <c r="I22" s="251"/>
    </row>
    <row r="23" spans="1:9" ht="16.5" thickTop="1" thickBot="1">
      <c r="A23" s="748"/>
      <c r="B23" s="748"/>
      <c r="C23" s="408">
        <v>15</v>
      </c>
      <c r="D23" s="7" t="s">
        <v>477</v>
      </c>
      <c r="E23" s="420">
        <v>3</v>
      </c>
      <c r="F23" s="421"/>
      <c r="G23" s="421"/>
      <c r="H23" s="251"/>
      <c r="I23" s="251"/>
    </row>
    <row r="24" spans="1:9" ht="16.5" thickTop="1" thickBot="1">
      <c r="A24" s="748"/>
      <c r="B24" s="748"/>
      <c r="C24" s="252">
        <v>16</v>
      </c>
      <c r="D24" s="10" t="s">
        <v>479</v>
      </c>
      <c r="E24" s="420">
        <v>3</v>
      </c>
      <c r="F24" s="421"/>
      <c r="G24" s="421"/>
      <c r="H24" s="251"/>
      <c r="I24" s="251"/>
    </row>
    <row r="25" spans="1:9" ht="16.5" thickTop="1" thickBot="1">
      <c r="A25" s="748"/>
      <c r="B25" s="748"/>
      <c r="C25" s="252">
        <v>17</v>
      </c>
      <c r="D25" s="10" t="s">
        <v>480</v>
      </c>
      <c r="E25" s="420">
        <v>3</v>
      </c>
      <c r="F25" s="421"/>
      <c r="G25" s="421"/>
      <c r="H25" s="251"/>
      <c r="I25" s="251"/>
    </row>
    <row r="26" spans="1:9" ht="16.5" thickTop="1" thickBot="1">
      <c r="A26" s="748"/>
      <c r="B26" s="748"/>
      <c r="C26" s="252">
        <v>18</v>
      </c>
      <c r="D26" s="10" t="s">
        <v>481</v>
      </c>
      <c r="E26" s="420">
        <v>3</v>
      </c>
      <c r="F26" s="421"/>
      <c r="G26" s="421"/>
      <c r="H26" s="251"/>
      <c r="I26" s="251"/>
    </row>
    <row r="27" spans="1:9" ht="16.5" thickTop="1" thickBot="1">
      <c r="A27" s="748"/>
      <c r="B27" s="748"/>
      <c r="C27" s="252">
        <v>19</v>
      </c>
      <c r="D27" s="10" t="s">
        <v>482</v>
      </c>
      <c r="E27" s="420">
        <v>3</v>
      </c>
      <c r="F27" s="421"/>
      <c r="G27" s="421"/>
      <c r="H27" s="251"/>
      <c r="I27" s="251"/>
    </row>
    <row r="28" spans="1:9" ht="16.5" thickTop="1" thickBot="1">
      <c r="A28" s="748"/>
      <c r="B28" s="749"/>
      <c r="C28" s="408">
        <v>20</v>
      </c>
      <c r="D28" s="10" t="s">
        <v>484</v>
      </c>
      <c r="E28" s="420">
        <v>3</v>
      </c>
      <c r="F28" s="421"/>
      <c r="G28" s="421"/>
      <c r="H28" s="251"/>
      <c r="I28" s="251"/>
    </row>
    <row r="29" spans="1:9" ht="16.5" thickTop="1" thickBot="1">
      <c r="A29" s="748"/>
      <c r="B29" s="747" t="s">
        <v>78</v>
      </c>
      <c r="C29" s="408">
        <v>21</v>
      </c>
      <c r="D29" s="10" t="s">
        <v>485</v>
      </c>
      <c r="E29" s="420">
        <v>3</v>
      </c>
      <c r="F29" s="421"/>
      <c r="G29" s="421"/>
      <c r="H29" s="251"/>
      <c r="I29" s="251"/>
    </row>
    <row r="30" spans="1:9" ht="16.5" thickTop="1" thickBot="1">
      <c r="A30" s="748"/>
      <c r="B30" s="749"/>
      <c r="C30" s="252">
        <v>22</v>
      </c>
      <c r="D30" s="10" t="s">
        <v>486</v>
      </c>
      <c r="E30" s="420">
        <v>3</v>
      </c>
      <c r="F30" s="421"/>
      <c r="G30" s="421"/>
      <c r="H30" s="251"/>
      <c r="I30" s="251"/>
    </row>
    <row r="31" spans="1:9" ht="17.25" thickTop="1" thickBot="1">
      <c r="A31" s="748"/>
      <c r="B31" s="747"/>
      <c r="C31" s="63"/>
      <c r="D31" s="2" t="s">
        <v>503</v>
      </c>
      <c r="E31" s="4">
        <f>SUM(E19:E30)</f>
        <v>35</v>
      </c>
      <c r="F31" s="4">
        <f>SUM(F19:F30)</f>
        <v>0</v>
      </c>
      <c r="G31" s="4">
        <f>SUM(G19:G30)</f>
        <v>0</v>
      </c>
      <c r="H31" s="4">
        <f>SUM(H19:H30)</f>
        <v>0</v>
      </c>
      <c r="I31" s="4">
        <f>SUM(I19:I30)</f>
        <v>0</v>
      </c>
    </row>
    <row r="32" spans="1:9" ht="17.25" thickTop="1" thickBot="1">
      <c r="A32" s="749"/>
      <c r="B32" s="749"/>
      <c r="C32" s="63"/>
      <c r="D32" s="2" t="s">
        <v>38</v>
      </c>
      <c r="E32" s="410"/>
      <c r="F32" s="254">
        <f>F31*100/$E31</f>
        <v>0</v>
      </c>
      <c r="G32" s="254">
        <f>G31*100/$E31</f>
        <v>0</v>
      </c>
      <c r="H32" s="254">
        <f>H31*100/$E31</f>
        <v>0</v>
      </c>
      <c r="I32" s="254">
        <f>I31*100/$E31</f>
        <v>0</v>
      </c>
    </row>
    <row r="33" spans="1:9" ht="17.25" thickTop="1" thickBot="1">
      <c r="A33" s="747" t="s">
        <v>94</v>
      </c>
      <c r="B33" s="747" t="s">
        <v>483</v>
      </c>
      <c r="C33" s="252">
        <v>23</v>
      </c>
      <c r="D33" s="7" t="s">
        <v>487</v>
      </c>
      <c r="E33" s="419">
        <v>3</v>
      </c>
      <c r="F33" s="251"/>
      <c r="G33" s="251"/>
      <c r="H33" s="251"/>
      <c r="I33" s="251"/>
    </row>
    <row r="34" spans="1:9" ht="17.25" thickTop="1" thickBot="1">
      <c r="A34" s="748"/>
      <c r="B34" s="748"/>
      <c r="C34" s="252">
        <v>24</v>
      </c>
      <c r="D34" s="10" t="s">
        <v>488</v>
      </c>
      <c r="E34" s="419">
        <v>3</v>
      </c>
      <c r="F34" s="253"/>
      <c r="G34" s="253"/>
      <c r="H34" s="253"/>
      <c r="I34" s="407"/>
    </row>
    <row r="35" spans="1:9" ht="17.25" thickTop="1" thickBot="1">
      <c r="A35" s="748"/>
      <c r="B35" s="749"/>
      <c r="C35" s="252">
        <v>25</v>
      </c>
      <c r="D35" s="9" t="s">
        <v>489</v>
      </c>
      <c r="E35" s="419">
        <v>3</v>
      </c>
      <c r="F35" s="253"/>
      <c r="G35" s="253"/>
      <c r="H35" s="253"/>
      <c r="I35" s="407"/>
    </row>
    <row r="36" spans="1:9" ht="17.25" thickTop="1" thickBot="1">
      <c r="A36" s="748"/>
      <c r="B36" s="747" t="s">
        <v>508</v>
      </c>
      <c r="C36" s="252">
        <v>26</v>
      </c>
      <c r="D36" s="7" t="s">
        <v>490</v>
      </c>
      <c r="E36" s="419">
        <v>3</v>
      </c>
      <c r="F36" s="253"/>
      <c r="G36" s="253"/>
      <c r="H36" s="253"/>
      <c r="I36" s="251"/>
    </row>
    <row r="37" spans="1:9" ht="17.25" thickTop="1" thickBot="1">
      <c r="A37" s="748"/>
      <c r="B37" s="748"/>
      <c r="C37" s="408">
        <v>27</v>
      </c>
      <c r="D37" s="7" t="s">
        <v>491</v>
      </c>
      <c r="E37" s="419">
        <v>3</v>
      </c>
      <c r="F37" s="253"/>
      <c r="G37" s="253"/>
      <c r="H37" s="253"/>
      <c r="I37" s="407"/>
    </row>
    <row r="38" spans="1:9" ht="17.25" thickTop="1" thickBot="1">
      <c r="A38" s="748"/>
      <c r="B38" s="748"/>
      <c r="C38" s="408">
        <v>28</v>
      </c>
      <c r="D38" s="7" t="s">
        <v>492</v>
      </c>
      <c r="E38" s="419">
        <v>3</v>
      </c>
      <c r="F38" s="253"/>
      <c r="G38" s="253"/>
      <c r="H38" s="253"/>
      <c r="I38" s="407"/>
    </row>
    <row r="39" spans="1:9" ht="17.25" thickTop="1" thickBot="1">
      <c r="A39" s="748"/>
      <c r="B39" s="749"/>
      <c r="C39" s="408">
        <v>29</v>
      </c>
      <c r="D39" s="7" t="s">
        <v>493</v>
      </c>
      <c r="E39" s="419">
        <v>3</v>
      </c>
      <c r="F39" s="253"/>
      <c r="G39" s="253"/>
      <c r="H39" s="253"/>
      <c r="I39" s="251"/>
    </row>
    <row r="40" spans="1:9" ht="17.25" thickTop="1" thickBot="1">
      <c r="A40" s="748"/>
      <c r="B40" s="741"/>
      <c r="C40" s="63"/>
      <c r="D40" s="2" t="s">
        <v>509</v>
      </c>
      <c r="E40" s="411">
        <f>SUM(E33:E39)</f>
        <v>21</v>
      </c>
      <c r="F40" s="4">
        <f>SUM(F33:F39)</f>
        <v>0</v>
      </c>
      <c r="G40" s="4">
        <f>SUM(G33:G39)</f>
        <v>0</v>
      </c>
      <c r="H40" s="4">
        <f>SUM(H33:H39)</f>
        <v>0</v>
      </c>
      <c r="I40" s="4">
        <f>SUM(I33:I39)</f>
        <v>0</v>
      </c>
    </row>
    <row r="41" spans="1:9" ht="17.25" thickTop="1" thickBot="1">
      <c r="A41" s="749"/>
      <c r="B41" s="752"/>
      <c r="C41" s="63"/>
      <c r="D41" s="2" t="s">
        <v>38</v>
      </c>
      <c r="E41" s="410"/>
      <c r="F41" s="254">
        <f>F40*100/$E40</f>
        <v>0</v>
      </c>
      <c r="G41" s="254" t="e">
        <f>G40*100/#REF!</f>
        <v>#REF!</v>
      </c>
      <c r="H41" s="254" t="e">
        <f>H40*100/#REF!</f>
        <v>#REF!</v>
      </c>
      <c r="I41" s="254" t="e">
        <f>I40*100/#REF!</f>
        <v>#REF!</v>
      </c>
    </row>
    <row r="42" spans="1:9" ht="17.25" thickTop="1" thickBot="1">
      <c r="A42" s="747" t="s">
        <v>207</v>
      </c>
      <c r="B42" s="747" t="s">
        <v>207</v>
      </c>
      <c r="C42" s="408">
        <v>30</v>
      </c>
      <c r="D42" s="9" t="s">
        <v>494</v>
      </c>
      <c r="E42" s="419">
        <v>3</v>
      </c>
      <c r="F42" s="253"/>
      <c r="G42" s="253"/>
      <c r="H42" s="251"/>
      <c r="I42" s="251"/>
    </row>
    <row r="43" spans="1:9" ht="17.25" thickTop="1" thickBot="1">
      <c r="A43" s="748"/>
      <c r="B43" s="748"/>
      <c r="C43" s="408">
        <v>31</v>
      </c>
      <c r="D43" s="7" t="s">
        <v>495</v>
      </c>
      <c r="E43" s="419">
        <v>3</v>
      </c>
      <c r="F43" s="253"/>
      <c r="G43" s="253"/>
      <c r="H43" s="407"/>
      <c r="I43" s="407"/>
    </row>
    <row r="44" spans="1:9" ht="17.25" thickTop="1" thickBot="1">
      <c r="A44" s="748"/>
      <c r="B44" s="748"/>
      <c r="C44" s="408">
        <v>32</v>
      </c>
      <c r="D44" s="7" t="s">
        <v>496</v>
      </c>
      <c r="E44" s="419">
        <v>3</v>
      </c>
      <c r="F44" s="253"/>
      <c r="G44" s="253"/>
      <c r="H44" s="407"/>
      <c r="I44" s="407"/>
    </row>
    <row r="45" spans="1:9" ht="17.25" thickTop="1" thickBot="1">
      <c r="A45" s="748"/>
      <c r="B45" s="748"/>
      <c r="C45" s="408">
        <v>33</v>
      </c>
      <c r="D45" s="9" t="s">
        <v>497</v>
      </c>
      <c r="E45" s="419">
        <v>3</v>
      </c>
      <c r="F45" s="253"/>
      <c r="G45" s="253"/>
      <c r="H45" s="251"/>
      <c r="I45" s="251"/>
    </row>
    <row r="46" spans="1:9" ht="17.25" thickTop="1" thickBot="1">
      <c r="A46" s="748"/>
      <c r="B46" s="748"/>
      <c r="C46" s="252">
        <v>34</v>
      </c>
      <c r="D46" s="7" t="s">
        <v>498</v>
      </c>
      <c r="E46" s="419">
        <v>3</v>
      </c>
      <c r="F46" s="253"/>
      <c r="G46" s="253"/>
      <c r="H46" s="407"/>
      <c r="I46" s="407"/>
    </row>
    <row r="47" spans="1:9" ht="17.25" thickTop="1" thickBot="1">
      <c r="A47" s="748"/>
      <c r="B47" s="749"/>
      <c r="C47" s="408">
        <v>35</v>
      </c>
      <c r="D47" s="7" t="s">
        <v>499</v>
      </c>
      <c r="E47" s="419">
        <v>3</v>
      </c>
      <c r="F47" s="253"/>
      <c r="G47" s="253"/>
      <c r="H47" s="407"/>
      <c r="I47" s="407"/>
    </row>
    <row r="48" spans="1:9" ht="17.25" thickTop="1" thickBot="1">
      <c r="A48" s="748"/>
      <c r="B48" s="741"/>
      <c r="C48" s="63"/>
      <c r="D48" s="2" t="s">
        <v>505</v>
      </c>
      <c r="E48" s="411">
        <f>SUM(E42:E47)</f>
        <v>18</v>
      </c>
      <c r="F48" s="4">
        <f>SUM(F42:F47)</f>
        <v>0</v>
      </c>
      <c r="G48" s="4">
        <f>SUM(G42:G47)</f>
        <v>0</v>
      </c>
      <c r="H48" s="4">
        <f>SUM(H42:H47)</f>
        <v>0</v>
      </c>
      <c r="I48" s="4">
        <f>SUM(I42:I47)</f>
        <v>0</v>
      </c>
    </row>
    <row r="49" spans="1:9" ht="17.25" thickTop="1" thickBot="1">
      <c r="A49" s="749"/>
      <c r="B49" s="752"/>
      <c r="C49" s="63"/>
      <c r="D49" s="2" t="s">
        <v>38</v>
      </c>
      <c r="E49" s="410"/>
      <c r="F49" s="254">
        <f>F48*100/$E48</f>
        <v>0</v>
      </c>
      <c r="G49" s="254" t="e">
        <f>G48*100/#REF!</f>
        <v>#REF!</v>
      </c>
      <c r="H49" s="254" t="e">
        <f>H48*100/#REF!</f>
        <v>#REF!</v>
      </c>
      <c r="I49" s="254" t="e">
        <f>I48*100/#REF!</f>
        <v>#REF!</v>
      </c>
    </row>
    <row r="50" spans="1:9" ht="17.25" thickTop="1" thickBot="1">
      <c r="A50" s="753"/>
      <c r="B50" s="754"/>
      <c r="C50" s="422"/>
      <c r="D50" s="423" t="s">
        <v>478</v>
      </c>
      <c r="E50" s="424">
        <f>E48+E40+E17+E31</f>
        <v>100</v>
      </c>
      <c r="F50" s="425">
        <f>F48+F40+F17+F31</f>
        <v>0</v>
      </c>
      <c r="G50" s="425">
        <f>G48+G40+G17+G31</f>
        <v>0</v>
      </c>
      <c r="H50" s="425">
        <f>H48+H40+H17+H31</f>
        <v>0</v>
      </c>
      <c r="I50" s="425">
        <f>I48+I40+I17+I31</f>
        <v>0</v>
      </c>
    </row>
    <row r="51" spans="1:9" ht="17.25" thickTop="1" thickBot="1">
      <c r="A51" s="755"/>
      <c r="B51" s="756"/>
      <c r="C51" s="426"/>
      <c r="D51" s="427" t="s">
        <v>38</v>
      </c>
      <c r="E51" s="412"/>
      <c r="F51" s="428">
        <f>F50*100/$E50</f>
        <v>0</v>
      </c>
      <c r="G51" s="428" t="e">
        <f>G50*100/#REF!</f>
        <v>#REF!</v>
      </c>
      <c r="H51" s="428" t="e">
        <f>H50*100/#REF!</f>
        <v>#REF!</v>
      </c>
      <c r="I51" s="428" t="e">
        <f>I50*100/#REF!</f>
        <v>#REF!</v>
      </c>
    </row>
    <row r="52" spans="1:9" ht="15" thickTop="1">
      <c r="E52" s="429"/>
    </row>
    <row r="57" spans="1:9" ht="17.25" customHeight="1"/>
    <row r="61" spans="1:9" ht="17.25" customHeight="1"/>
    <row r="79" ht="18.75" customHeight="1"/>
    <row r="80" ht="17.25" customHeight="1"/>
    <row r="84" ht="17.25" customHeight="1"/>
    <row r="88" ht="16.5" customHeight="1"/>
    <row r="96" ht="17.25" customHeight="1"/>
    <row r="120" ht="17.25" customHeight="1"/>
    <row r="124" ht="17.25" customHeight="1"/>
    <row r="144" ht="17.25" customHeight="1"/>
    <row r="148" ht="17.25" customHeight="1"/>
    <row r="157" ht="18.75" customHeight="1"/>
    <row r="158" ht="17.25" customHeight="1"/>
    <row r="160" ht="17.25" customHeight="1"/>
    <row r="165" ht="17.25" customHeight="1"/>
  </sheetData>
  <mergeCells count="19">
    <mergeCell ref="A50:B51"/>
    <mergeCell ref="A33:A41"/>
    <mergeCell ref="B33:B35"/>
    <mergeCell ref="B36:B39"/>
    <mergeCell ref="B40:B41"/>
    <mergeCell ref="A42:A49"/>
    <mergeCell ref="B42:B47"/>
    <mergeCell ref="B48:B49"/>
    <mergeCell ref="A22:A32"/>
    <mergeCell ref="B22:B28"/>
    <mergeCell ref="B29:B30"/>
    <mergeCell ref="B31:B32"/>
    <mergeCell ref="A4:I4"/>
    <mergeCell ref="A5:I5"/>
    <mergeCell ref="A7:A18"/>
    <mergeCell ref="B7:B10"/>
    <mergeCell ref="B11:B16"/>
    <mergeCell ref="A19:A21"/>
    <mergeCell ref="B19:B2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0"/>
  <sheetViews>
    <sheetView rightToLeft="1" topLeftCell="A126" workbookViewId="0">
      <selection activeCell="A151" sqref="A151:XFD821"/>
    </sheetView>
  </sheetViews>
  <sheetFormatPr defaultRowHeight="14.25"/>
  <cols>
    <col min="1" max="1" width="4" customWidth="1"/>
    <col min="2" max="2" width="4.625" customWidth="1"/>
    <col min="3" max="3" width="4.25" customWidth="1"/>
    <col min="4" max="4" width="50.125" customWidth="1"/>
    <col min="5" max="5" width="4.375" customWidth="1"/>
    <col min="6" max="16" width="4.625" customWidth="1"/>
    <col min="17" max="17" width="4.5" customWidth="1"/>
    <col min="18" max="19" width="4.625" customWidth="1"/>
    <col min="20" max="20" width="5" customWidth="1"/>
    <col min="21" max="22" width="4.25" customWidth="1"/>
    <col min="23" max="23" width="4" customWidth="1"/>
    <col min="24" max="24" width="5" customWidth="1"/>
  </cols>
  <sheetData>
    <row r="1" spans="1:18" ht="18">
      <c r="A1" s="606" t="s">
        <v>510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</row>
    <row r="2" spans="1:18" ht="15" thickBot="1">
      <c r="A2" s="607" t="s">
        <v>217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</row>
    <row r="3" spans="1:18" ht="15.75" thickTop="1" thickBot="1">
      <c r="A3" s="608" t="s">
        <v>0</v>
      </c>
      <c r="B3" s="610" t="s">
        <v>1</v>
      </c>
      <c r="C3" s="612" t="s">
        <v>29</v>
      </c>
      <c r="D3" s="614" t="s">
        <v>214</v>
      </c>
      <c r="E3" s="782" t="s">
        <v>360</v>
      </c>
      <c r="F3" s="779"/>
      <c r="G3" s="778" t="s">
        <v>361</v>
      </c>
      <c r="H3" s="779"/>
      <c r="I3" s="778" t="s">
        <v>362</v>
      </c>
      <c r="J3" s="779"/>
      <c r="K3" s="778" t="s">
        <v>363</v>
      </c>
      <c r="L3" s="779"/>
      <c r="M3" s="770" t="s">
        <v>364</v>
      </c>
      <c r="N3" s="771"/>
      <c r="O3" s="770" t="s">
        <v>365</v>
      </c>
      <c r="P3" s="772"/>
      <c r="Q3" s="715" t="s">
        <v>41</v>
      </c>
      <c r="R3" s="716"/>
    </row>
    <row r="4" spans="1:18" ht="15.75" thickTop="1" thickBot="1">
      <c r="A4" s="609"/>
      <c r="B4" s="611"/>
      <c r="C4" s="613"/>
      <c r="D4" s="615"/>
      <c r="E4" s="247" t="s">
        <v>36</v>
      </c>
      <c r="F4" s="247" t="s">
        <v>37</v>
      </c>
      <c r="G4" s="247" t="s">
        <v>36</v>
      </c>
      <c r="H4" s="247" t="s">
        <v>37</v>
      </c>
      <c r="I4" s="247" t="s">
        <v>36</v>
      </c>
      <c r="J4" s="247" t="s">
        <v>37</v>
      </c>
      <c r="K4" s="247" t="s">
        <v>36</v>
      </c>
      <c r="L4" s="247" t="s">
        <v>37</v>
      </c>
      <c r="M4" s="247" t="s">
        <v>36</v>
      </c>
      <c r="N4" s="247" t="s">
        <v>37</v>
      </c>
      <c r="O4" s="247" t="s">
        <v>36</v>
      </c>
      <c r="P4" s="247" t="s">
        <v>37</v>
      </c>
      <c r="Q4" s="247" t="s">
        <v>36</v>
      </c>
      <c r="R4" s="247" t="s">
        <v>37</v>
      </c>
    </row>
    <row r="5" spans="1:18" ht="17.25" thickTop="1" thickBot="1">
      <c r="A5" s="748"/>
      <c r="B5" s="747" t="s">
        <v>405</v>
      </c>
      <c r="C5" s="272">
        <v>1</v>
      </c>
      <c r="D5" s="432" t="s">
        <v>511</v>
      </c>
      <c r="E5" s="253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433"/>
      <c r="R5" s="433"/>
    </row>
    <row r="6" spans="1:18" ht="17.25" thickTop="1" thickBot="1">
      <c r="A6" s="748"/>
      <c r="B6" s="748"/>
      <c r="C6" s="272">
        <v>2</v>
      </c>
      <c r="D6" s="434" t="s">
        <v>48</v>
      </c>
      <c r="E6" s="253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433"/>
      <c r="R6" s="433"/>
    </row>
    <row r="7" spans="1:18" ht="17.25" thickTop="1" thickBot="1">
      <c r="A7" s="748"/>
      <c r="B7" s="748"/>
      <c r="C7" s="272">
        <v>3</v>
      </c>
      <c r="D7" s="435" t="s">
        <v>11</v>
      </c>
      <c r="E7" s="253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433"/>
      <c r="R7" s="433"/>
    </row>
    <row r="8" spans="1:18" ht="17.25" thickTop="1" thickBot="1">
      <c r="A8" s="748"/>
      <c r="B8" s="748"/>
      <c r="C8" s="272">
        <v>4</v>
      </c>
      <c r="D8" s="436" t="s">
        <v>44</v>
      </c>
      <c r="E8" s="253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433"/>
      <c r="R8" s="433"/>
    </row>
    <row r="9" spans="1:18" ht="25.5" thickTop="1" thickBot="1">
      <c r="A9" s="748"/>
      <c r="B9" s="748"/>
      <c r="C9" s="272">
        <v>5</v>
      </c>
      <c r="D9" s="432" t="s">
        <v>457</v>
      </c>
      <c r="E9" s="253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433"/>
      <c r="R9" s="433"/>
    </row>
    <row r="10" spans="1:18" ht="25.5" thickTop="1" thickBot="1">
      <c r="A10" s="748"/>
      <c r="B10" s="748"/>
      <c r="C10" s="272">
        <v>6</v>
      </c>
      <c r="D10" s="436" t="s">
        <v>458</v>
      </c>
      <c r="E10" s="253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433"/>
      <c r="R10" s="433"/>
    </row>
    <row r="11" spans="1:18" ht="17.25" thickTop="1" thickBot="1">
      <c r="A11" s="748"/>
      <c r="B11" s="748"/>
      <c r="C11" s="272">
        <v>7</v>
      </c>
      <c r="D11" s="436" t="s">
        <v>45</v>
      </c>
      <c r="E11" s="253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433"/>
      <c r="R11" s="433"/>
    </row>
    <row r="12" spans="1:18" ht="25.5" thickTop="1" thickBot="1">
      <c r="A12" s="748"/>
      <c r="B12" s="748"/>
      <c r="C12" s="272">
        <v>8</v>
      </c>
      <c r="D12" s="432" t="s">
        <v>46</v>
      </c>
      <c r="E12" s="253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433"/>
      <c r="R12" s="433"/>
    </row>
    <row r="13" spans="1:18" ht="17.25" thickTop="1" thickBot="1">
      <c r="A13" s="748"/>
      <c r="B13" s="748"/>
      <c r="C13" s="272">
        <v>9</v>
      </c>
      <c r="D13" s="434" t="s">
        <v>417</v>
      </c>
      <c r="E13" s="253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433"/>
      <c r="R13" s="433"/>
    </row>
    <row r="14" spans="1:18" ht="17.25" thickTop="1" thickBot="1">
      <c r="A14" s="748"/>
      <c r="B14" s="748"/>
      <c r="C14" s="272">
        <v>10</v>
      </c>
      <c r="D14" s="437" t="s">
        <v>47</v>
      </c>
      <c r="E14" s="253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433"/>
      <c r="R14" s="433"/>
    </row>
    <row r="15" spans="1:18" ht="17.25" thickTop="1" thickBot="1">
      <c r="A15" s="748"/>
      <c r="B15" s="748"/>
      <c r="C15" s="272">
        <v>11</v>
      </c>
      <c r="D15" s="432" t="s">
        <v>512</v>
      </c>
      <c r="E15" s="253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433"/>
      <c r="R15" s="433"/>
    </row>
    <row r="16" spans="1:18" ht="17.25" thickTop="1" thickBot="1">
      <c r="A16" s="748"/>
      <c r="B16" s="748"/>
      <c r="C16" s="272">
        <v>12</v>
      </c>
      <c r="D16" s="438" t="s">
        <v>106</v>
      </c>
      <c r="E16" s="253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433"/>
      <c r="R16" s="433"/>
    </row>
    <row r="17" spans="1:18" ht="17.25" thickTop="1" thickBot="1">
      <c r="A17" s="748"/>
      <c r="B17" s="748"/>
      <c r="C17" s="272">
        <v>13</v>
      </c>
      <c r="D17" s="432" t="s">
        <v>419</v>
      </c>
      <c r="E17" s="253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433"/>
      <c r="R17" s="433"/>
    </row>
    <row r="18" spans="1:18" ht="17.25" thickTop="1" thickBot="1">
      <c r="A18" s="748"/>
      <c r="B18" s="748"/>
      <c r="C18" s="272">
        <v>14</v>
      </c>
      <c r="D18" s="434" t="s">
        <v>27</v>
      </c>
      <c r="E18" s="253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433"/>
      <c r="R18" s="433"/>
    </row>
    <row r="19" spans="1:18" ht="17.25" thickTop="1" thickBot="1">
      <c r="A19" s="748"/>
      <c r="B19" s="748"/>
      <c r="C19" s="272">
        <v>15</v>
      </c>
      <c r="D19" s="435" t="s">
        <v>28</v>
      </c>
      <c r="E19" s="253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433"/>
      <c r="R19" s="433"/>
    </row>
    <row r="20" spans="1:18" ht="17.25" thickTop="1" thickBot="1">
      <c r="A20" s="748"/>
      <c r="B20" s="748"/>
      <c r="C20" s="439"/>
      <c r="D20" s="439" t="s">
        <v>420</v>
      </c>
      <c r="E20" s="440">
        <f t="shared" ref="E20:J20" si="0">SUM(E5:E19)</f>
        <v>0</v>
      </c>
      <c r="F20" s="440">
        <f t="shared" si="0"/>
        <v>0</v>
      </c>
      <c r="G20" s="440">
        <f t="shared" si="0"/>
        <v>0</v>
      </c>
      <c r="H20" s="440">
        <f t="shared" si="0"/>
        <v>0</v>
      </c>
      <c r="I20" s="440">
        <f t="shared" si="0"/>
        <v>0</v>
      </c>
      <c r="J20" s="440">
        <f t="shared" si="0"/>
        <v>0</v>
      </c>
      <c r="K20" s="440"/>
      <c r="L20" s="440"/>
      <c r="M20" s="440">
        <f>SUM(M5:M19)</f>
        <v>0</v>
      </c>
      <c r="N20" s="440">
        <f>SUM(N5:N19)</f>
        <v>0</v>
      </c>
      <c r="O20" s="440">
        <f>SUM(O5:O19)</f>
        <v>0</v>
      </c>
      <c r="P20" s="440">
        <f>SUM(P5:P19)</f>
        <v>0</v>
      </c>
      <c r="Q20" s="441"/>
      <c r="R20" s="442"/>
    </row>
    <row r="21" spans="1:18" ht="17.25" thickTop="1" thickBot="1">
      <c r="A21" s="749"/>
      <c r="B21" s="749"/>
      <c r="C21" s="439"/>
      <c r="D21" s="443" t="s">
        <v>38</v>
      </c>
      <c r="E21" s="440"/>
      <c r="F21" s="440"/>
      <c r="G21" s="440"/>
      <c r="H21" s="440"/>
      <c r="I21" s="440"/>
      <c r="J21" s="440"/>
      <c r="K21" s="440"/>
      <c r="L21" s="440"/>
      <c r="M21" s="440"/>
      <c r="N21" s="440"/>
      <c r="O21" s="440"/>
      <c r="P21" s="440"/>
      <c r="Q21" s="442"/>
      <c r="R21" s="442"/>
    </row>
    <row r="22" spans="1:18" ht="17.25" thickTop="1" thickBot="1">
      <c r="A22" s="592" t="s">
        <v>79</v>
      </c>
      <c r="B22" s="741" t="s">
        <v>421</v>
      </c>
      <c r="C22" s="255">
        <v>16</v>
      </c>
      <c r="D22" s="7" t="s">
        <v>35</v>
      </c>
      <c r="E22" s="253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444"/>
      <c r="R22" s="444"/>
    </row>
    <row r="23" spans="1:18" ht="17.25" thickTop="1" thickBot="1">
      <c r="A23" s="780"/>
      <c r="B23" s="593"/>
      <c r="C23" s="255">
        <v>17</v>
      </c>
      <c r="D23" s="11" t="s">
        <v>49</v>
      </c>
      <c r="E23" s="253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444"/>
      <c r="R23" s="444"/>
    </row>
    <row r="24" spans="1:18" ht="17.25" thickTop="1" thickBot="1">
      <c r="A24" s="780"/>
      <c r="B24" s="593"/>
      <c r="C24" s="255">
        <v>18</v>
      </c>
      <c r="D24" s="8" t="s">
        <v>50</v>
      </c>
      <c r="E24" s="253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444"/>
      <c r="R24" s="444"/>
    </row>
    <row r="25" spans="1:18" ht="17.25" thickTop="1" thickBot="1">
      <c r="A25" s="780"/>
      <c r="B25" s="593"/>
      <c r="C25" s="255">
        <v>19</v>
      </c>
      <c r="D25" s="9" t="s">
        <v>51</v>
      </c>
      <c r="E25" s="253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444"/>
      <c r="R25" s="444"/>
    </row>
    <row r="26" spans="1:18" ht="17.25" thickTop="1" thickBot="1">
      <c r="A26" s="780"/>
      <c r="B26" s="752"/>
      <c r="C26" s="255">
        <v>20</v>
      </c>
      <c r="D26" s="8" t="s">
        <v>16</v>
      </c>
      <c r="E26" s="253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444"/>
      <c r="R26" s="444"/>
    </row>
    <row r="27" spans="1:18" ht="17.25" thickTop="1" thickBot="1">
      <c r="A27" s="780"/>
      <c r="B27" s="741" t="s">
        <v>19</v>
      </c>
      <c r="C27" s="255">
        <v>21</v>
      </c>
      <c r="D27" s="8" t="s">
        <v>17</v>
      </c>
      <c r="E27" s="253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444"/>
      <c r="R27" s="444"/>
    </row>
    <row r="28" spans="1:18" ht="17.25" thickTop="1" thickBot="1">
      <c r="A28" s="780"/>
      <c r="B28" s="593"/>
      <c r="C28" s="255">
        <v>22</v>
      </c>
      <c r="D28" s="9" t="s">
        <v>18</v>
      </c>
      <c r="E28" s="253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444"/>
      <c r="R28" s="444"/>
    </row>
    <row r="29" spans="1:18" ht="17.25" thickTop="1" thickBot="1">
      <c r="A29" s="780"/>
      <c r="B29" s="593"/>
      <c r="C29" s="255">
        <v>23</v>
      </c>
      <c r="D29" s="9" t="s">
        <v>53</v>
      </c>
      <c r="E29" s="253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444"/>
      <c r="R29" s="444"/>
    </row>
    <row r="30" spans="1:18" ht="17.25" thickTop="1" thickBot="1">
      <c r="A30" s="780"/>
      <c r="B30" s="752"/>
      <c r="C30" s="255">
        <v>24</v>
      </c>
      <c r="D30" s="7" t="s">
        <v>52</v>
      </c>
      <c r="E30" s="253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444"/>
      <c r="R30" s="444"/>
    </row>
    <row r="31" spans="1:18" ht="17.25" thickTop="1" thickBot="1">
      <c r="A31" s="780"/>
      <c r="B31" s="741" t="s">
        <v>422</v>
      </c>
      <c r="C31" s="255">
        <v>25</v>
      </c>
      <c r="D31" s="10" t="s">
        <v>54</v>
      </c>
      <c r="E31" s="253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444"/>
      <c r="R31" s="444"/>
    </row>
    <row r="32" spans="1:18" ht="17.25" thickTop="1" thickBot="1">
      <c r="A32" s="780"/>
      <c r="B32" s="593"/>
      <c r="C32" s="255">
        <v>26</v>
      </c>
      <c r="D32" s="29" t="s">
        <v>20</v>
      </c>
      <c r="E32" s="250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444"/>
      <c r="R32" s="444"/>
    </row>
    <row r="33" spans="1:18" ht="17.25" thickTop="1" thickBot="1">
      <c r="A33" s="780"/>
      <c r="B33" s="593"/>
      <c r="C33" s="255">
        <v>27</v>
      </c>
      <c r="D33" s="445" t="s">
        <v>513</v>
      </c>
      <c r="E33" s="250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444"/>
      <c r="R33" s="444"/>
    </row>
    <row r="34" spans="1:18" ht="17.25" thickTop="1" thickBot="1">
      <c r="A34" s="780"/>
      <c r="B34" s="593"/>
      <c r="C34" s="255">
        <v>28</v>
      </c>
      <c r="D34" s="445" t="s">
        <v>514</v>
      </c>
      <c r="E34" s="250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444"/>
      <c r="R34" s="444"/>
    </row>
    <row r="35" spans="1:18" ht="17.25" thickTop="1" thickBot="1">
      <c r="A35" s="780"/>
      <c r="B35" s="593"/>
      <c r="C35" s="255">
        <v>29</v>
      </c>
      <c r="D35" s="446" t="s">
        <v>515</v>
      </c>
      <c r="E35" s="250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444"/>
      <c r="R35" s="444"/>
    </row>
    <row r="36" spans="1:18" ht="17.25" thickTop="1" thickBot="1">
      <c r="A36" s="780"/>
      <c r="B36" s="593"/>
      <c r="C36" s="255">
        <v>30</v>
      </c>
      <c r="D36" s="447" t="s">
        <v>516</v>
      </c>
      <c r="E36" s="250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444"/>
      <c r="R36" s="444"/>
    </row>
    <row r="37" spans="1:18" ht="17.25" thickTop="1" thickBot="1">
      <c r="A37" s="780"/>
      <c r="B37" s="593"/>
      <c r="C37" s="255">
        <v>31</v>
      </c>
      <c r="D37" s="447" t="s">
        <v>517</v>
      </c>
      <c r="E37" s="250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444"/>
      <c r="R37" s="444"/>
    </row>
    <row r="38" spans="1:18" ht="17.25" thickTop="1" thickBot="1">
      <c r="A38" s="780"/>
      <c r="B38" s="593"/>
      <c r="C38" s="255">
        <v>32</v>
      </c>
      <c r="D38" s="448" t="s">
        <v>518</v>
      </c>
      <c r="E38" s="250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444"/>
      <c r="R38" s="444"/>
    </row>
    <row r="39" spans="1:18" ht="17.25" thickTop="1" thickBot="1">
      <c r="A39" s="780"/>
      <c r="B39" s="593"/>
      <c r="C39" s="255">
        <v>33</v>
      </c>
      <c r="D39" s="447" t="s">
        <v>519</v>
      </c>
      <c r="E39" s="250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444"/>
      <c r="R39" s="444"/>
    </row>
    <row r="40" spans="1:18" ht="17.25" thickTop="1" thickBot="1">
      <c r="A40" s="780"/>
      <c r="B40" s="593"/>
      <c r="C40" s="255">
        <v>34</v>
      </c>
      <c r="D40" s="447" t="s">
        <v>520</v>
      </c>
      <c r="E40" s="250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444"/>
      <c r="R40" s="444"/>
    </row>
    <row r="41" spans="1:18" ht="17.25" thickTop="1" thickBot="1">
      <c r="A41" s="780"/>
      <c r="B41" s="593"/>
      <c r="C41" s="255">
        <v>35</v>
      </c>
      <c r="D41" s="448" t="s">
        <v>521</v>
      </c>
      <c r="E41" s="250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444"/>
      <c r="R41" s="444"/>
    </row>
    <row r="42" spans="1:18" ht="17.25" thickTop="1" thickBot="1">
      <c r="A42" s="780"/>
      <c r="B42" s="593"/>
      <c r="C42" s="255">
        <v>36</v>
      </c>
      <c r="D42" s="447" t="s">
        <v>522</v>
      </c>
      <c r="E42" s="250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444"/>
      <c r="R42" s="444"/>
    </row>
    <row r="43" spans="1:18" ht="17.25" thickTop="1" thickBot="1">
      <c r="A43" s="780"/>
      <c r="B43" s="593"/>
      <c r="C43" s="255">
        <v>37</v>
      </c>
      <c r="D43" s="447" t="s">
        <v>523</v>
      </c>
      <c r="E43" s="250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444"/>
      <c r="R43" s="444"/>
    </row>
    <row r="44" spans="1:18" ht="17.25" thickTop="1" thickBot="1">
      <c r="A44" s="780"/>
      <c r="B44" s="593"/>
      <c r="C44" s="255">
        <v>38</v>
      </c>
      <c r="D44" s="448" t="s">
        <v>524</v>
      </c>
      <c r="E44" s="250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444"/>
      <c r="R44" s="444"/>
    </row>
    <row r="45" spans="1:18" ht="27" thickTop="1" thickBot="1">
      <c r="A45" s="780"/>
      <c r="B45" s="593"/>
      <c r="C45" s="255">
        <v>39</v>
      </c>
      <c r="D45" s="448" t="s">
        <v>525</v>
      </c>
      <c r="E45" s="250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444"/>
      <c r="R45" s="444"/>
    </row>
    <row r="46" spans="1:18" ht="17.25" thickTop="1" thickBot="1">
      <c r="A46" s="780"/>
      <c r="B46" s="593"/>
      <c r="C46" s="255">
        <v>40</v>
      </c>
      <c r="D46" s="448" t="s">
        <v>526</v>
      </c>
      <c r="E46" s="250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444"/>
      <c r="R46" s="444"/>
    </row>
    <row r="47" spans="1:18" ht="17.25" thickTop="1" thickBot="1">
      <c r="A47" s="780"/>
      <c r="B47" s="593"/>
      <c r="C47" s="255">
        <v>41</v>
      </c>
      <c r="D47" s="448" t="s">
        <v>527</v>
      </c>
      <c r="E47" s="250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444"/>
      <c r="R47" s="444"/>
    </row>
    <row r="48" spans="1:18" ht="27" thickTop="1" thickBot="1">
      <c r="A48" s="780"/>
      <c r="B48" s="593"/>
      <c r="C48" s="255">
        <v>42</v>
      </c>
      <c r="D48" s="448" t="s">
        <v>528</v>
      </c>
      <c r="E48" s="250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444"/>
      <c r="R48" s="444"/>
    </row>
    <row r="49" spans="1:18" ht="27" thickTop="1" thickBot="1">
      <c r="A49" s="780"/>
      <c r="B49" s="593"/>
      <c r="C49" s="255">
        <v>43</v>
      </c>
      <c r="D49" s="448" t="s">
        <v>529</v>
      </c>
      <c r="E49" s="250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444"/>
      <c r="R49" s="444"/>
    </row>
    <row r="50" spans="1:18" ht="17.25" thickTop="1" thickBot="1">
      <c r="A50" s="780"/>
      <c r="B50" s="593"/>
      <c r="C50" s="255">
        <v>44</v>
      </c>
      <c r="D50" s="448" t="s">
        <v>530</v>
      </c>
      <c r="E50" s="250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444"/>
      <c r="R50" s="444"/>
    </row>
    <row r="51" spans="1:18" ht="17.25" thickTop="1" thickBot="1">
      <c r="A51" s="780"/>
      <c r="B51" s="593"/>
      <c r="C51" s="255">
        <v>45</v>
      </c>
      <c r="D51" s="448" t="s">
        <v>531</v>
      </c>
      <c r="E51" s="250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444"/>
      <c r="R51" s="444"/>
    </row>
    <row r="52" spans="1:18" ht="17.25" thickTop="1" thickBot="1">
      <c r="A52" s="780"/>
      <c r="B52" s="593"/>
      <c r="C52" s="255">
        <v>46</v>
      </c>
      <c r="D52" s="448" t="s">
        <v>532</v>
      </c>
      <c r="E52" s="250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444"/>
      <c r="R52" s="444"/>
    </row>
    <row r="53" spans="1:18" ht="17.25" thickTop="1" thickBot="1">
      <c r="A53" s="780"/>
      <c r="B53" s="593"/>
      <c r="C53" s="255">
        <v>47</v>
      </c>
      <c r="D53" s="448" t="s">
        <v>533</v>
      </c>
      <c r="E53" s="250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444"/>
      <c r="R53" s="444"/>
    </row>
    <row r="54" spans="1:18" ht="17.25" thickTop="1" thickBot="1">
      <c r="A54" s="780"/>
      <c r="B54" s="593"/>
      <c r="C54" s="255">
        <v>48</v>
      </c>
      <c r="D54" s="448" t="s">
        <v>534</v>
      </c>
      <c r="E54" s="250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444"/>
      <c r="R54" s="444"/>
    </row>
    <row r="55" spans="1:18" ht="17.25" thickTop="1" thickBot="1">
      <c r="A55" s="780"/>
      <c r="B55" s="593"/>
      <c r="C55" s="255">
        <v>49</v>
      </c>
      <c r="D55" s="448" t="s">
        <v>535</v>
      </c>
      <c r="E55" s="250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444"/>
      <c r="R55" s="444"/>
    </row>
    <row r="56" spans="1:18" ht="27" thickTop="1" thickBot="1">
      <c r="A56" s="780"/>
      <c r="B56" s="593"/>
      <c r="C56" s="255">
        <v>50</v>
      </c>
      <c r="D56" s="448" t="s">
        <v>536</v>
      </c>
      <c r="E56" s="250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444"/>
      <c r="R56" s="444"/>
    </row>
    <row r="57" spans="1:18" ht="17.25" thickTop="1" thickBot="1">
      <c r="A57" s="780"/>
      <c r="B57" s="593"/>
      <c r="C57" s="255">
        <v>51</v>
      </c>
      <c r="D57" s="448" t="s">
        <v>537</v>
      </c>
      <c r="E57" s="250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444"/>
      <c r="R57" s="444"/>
    </row>
    <row r="58" spans="1:18" ht="17.25" thickTop="1" thickBot="1">
      <c r="A58" s="780"/>
      <c r="B58" s="593"/>
      <c r="C58" s="255">
        <v>52</v>
      </c>
      <c r="D58" s="448" t="s">
        <v>538</v>
      </c>
      <c r="E58" s="250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444"/>
      <c r="R58" s="444"/>
    </row>
    <row r="59" spans="1:18" ht="17.25" thickTop="1" thickBot="1">
      <c r="A59" s="780"/>
      <c r="B59" s="752"/>
      <c r="C59" s="255">
        <v>53</v>
      </c>
      <c r="D59" s="449" t="s">
        <v>197</v>
      </c>
      <c r="E59" s="250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444"/>
      <c r="R59" s="444"/>
    </row>
    <row r="60" spans="1:18" ht="17.25" thickTop="1" thickBot="1">
      <c r="A60" s="780"/>
      <c r="B60" s="257"/>
      <c r="C60" s="409"/>
      <c r="D60" s="450" t="s">
        <v>420</v>
      </c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  <c r="P60" s="430"/>
      <c r="Q60" s="451"/>
      <c r="R60" s="452"/>
    </row>
    <row r="61" spans="1:18" ht="17.25" thickTop="1" thickBot="1">
      <c r="A61" s="781"/>
      <c r="B61" s="257"/>
      <c r="C61" s="409"/>
      <c r="D61" s="450" t="s">
        <v>38</v>
      </c>
      <c r="E61" s="430"/>
      <c r="F61" s="430"/>
      <c r="G61" s="430"/>
      <c r="H61" s="430"/>
      <c r="I61" s="430"/>
      <c r="J61" s="430"/>
      <c r="K61" s="430"/>
      <c r="L61" s="430"/>
      <c r="M61" s="430"/>
      <c r="N61" s="430"/>
      <c r="O61" s="430"/>
      <c r="P61" s="430"/>
      <c r="Q61" s="452"/>
      <c r="R61" s="452"/>
    </row>
    <row r="62" spans="1:18" ht="18.75" thickTop="1">
      <c r="A62" s="606" t="s">
        <v>539</v>
      </c>
      <c r="B62" s="606"/>
      <c r="C62" s="606"/>
      <c r="D62" s="606"/>
      <c r="E62" s="606"/>
      <c r="F62" s="606"/>
      <c r="G62" s="606"/>
      <c r="H62" s="606"/>
      <c r="I62" s="606"/>
      <c r="J62" s="606"/>
      <c r="K62" s="606"/>
      <c r="L62" s="606"/>
      <c r="M62" s="606"/>
      <c r="N62" s="606"/>
      <c r="O62" s="606"/>
      <c r="P62" s="606"/>
      <c r="Q62" s="606"/>
      <c r="R62" s="606"/>
    </row>
    <row r="63" spans="1:18" ht="15">
      <c r="A63" s="488" t="s">
        <v>42</v>
      </c>
      <c r="B63" s="488"/>
      <c r="C63" s="488"/>
      <c r="D63" s="488"/>
      <c r="E63" s="488"/>
      <c r="F63" s="488"/>
      <c r="G63" s="488"/>
      <c r="H63" s="488"/>
      <c r="I63" s="488"/>
      <c r="J63" s="488"/>
      <c r="K63" s="488"/>
      <c r="L63" s="488"/>
      <c r="M63" s="488"/>
      <c r="N63" s="488"/>
      <c r="O63" s="488"/>
      <c r="P63" s="488"/>
      <c r="Q63" s="488"/>
      <c r="R63" s="488"/>
    </row>
    <row r="64" spans="1:18">
      <c r="A64" s="792" t="s">
        <v>0</v>
      </c>
      <c r="B64" s="793" t="s">
        <v>1</v>
      </c>
      <c r="C64" s="794" t="s">
        <v>29</v>
      </c>
      <c r="D64" s="793" t="s">
        <v>2</v>
      </c>
      <c r="E64" s="712" t="s">
        <v>360</v>
      </c>
      <c r="F64" s="712"/>
      <c r="G64" s="712" t="s">
        <v>361</v>
      </c>
      <c r="H64" s="712"/>
      <c r="I64" s="712" t="s">
        <v>362</v>
      </c>
      <c r="J64" s="712"/>
      <c r="K64" s="712" t="s">
        <v>363</v>
      </c>
      <c r="L64" s="712"/>
      <c r="M64" s="713" t="s">
        <v>364</v>
      </c>
      <c r="N64" s="713"/>
      <c r="O64" s="713" t="s">
        <v>365</v>
      </c>
      <c r="P64" s="713"/>
      <c r="Q64" s="795" t="s">
        <v>41</v>
      </c>
      <c r="R64" s="795"/>
    </row>
    <row r="65" spans="1:18" s="1" customFormat="1">
      <c r="A65" s="792"/>
      <c r="B65" s="793"/>
      <c r="C65" s="794"/>
      <c r="D65" s="793"/>
      <c r="E65" s="400" t="s">
        <v>36</v>
      </c>
      <c r="F65" s="400" t="s">
        <v>37</v>
      </c>
      <c r="G65" s="400" t="s">
        <v>36</v>
      </c>
      <c r="H65" s="400" t="s">
        <v>37</v>
      </c>
      <c r="I65" s="400" t="s">
        <v>36</v>
      </c>
      <c r="J65" s="400" t="s">
        <v>37</v>
      </c>
      <c r="K65" s="400" t="s">
        <v>36</v>
      </c>
      <c r="L65" s="400" t="s">
        <v>37</v>
      </c>
      <c r="M65" s="400" t="s">
        <v>36</v>
      </c>
      <c r="N65" s="400" t="s">
        <v>37</v>
      </c>
      <c r="O65" s="400" t="s">
        <v>36</v>
      </c>
      <c r="P65" s="400" t="s">
        <v>37</v>
      </c>
      <c r="Q65" s="400" t="s">
        <v>36</v>
      </c>
      <c r="R65" s="400" t="s">
        <v>37</v>
      </c>
    </row>
    <row r="66" spans="1:18" ht="16.5" thickBot="1">
      <c r="A66" s="773" t="s">
        <v>94</v>
      </c>
      <c r="B66" s="775" t="s">
        <v>426</v>
      </c>
      <c r="C66" s="392">
        <v>54</v>
      </c>
      <c r="D66" s="130" t="s">
        <v>21</v>
      </c>
      <c r="E66" s="394"/>
      <c r="F66" s="395"/>
      <c r="G66" s="395"/>
      <c r="H66" s="395"/>
      <c r="I66" s="395"/>
      <c r="J66" s="395"/>
      <c r="K66" s="395"/>
      <c r="L66" s="395"/>
      <c r="M66" s="395"/>
      <c r="N66" s="395"/>
      <c r="O66" s="395"/>
      <c r="P66" s="395"/>
      <c r="Q66" s="453"/>
      <c r="R66" s="453"/>
    </row>
    <row r="67" spans="1:18" ht="17.25" thickTop="1" thickBot="1">
      <c r="A67" s="773"/>
      <c r="B67" s="775"/>
      <c r="C67" s="255">
        <v>55</v>
      </c>
      <c r="D67" s="10" t="s">
        <v>22</v>
      </c>
      <c r="E67" s="253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444"/>
      <c r="R67" s="444"/>
    </row>
    <row r="68" spans="1:18" ht="17.25" thickTop="1" thickBot="1">
      <c r="A68" s="773"/>
      <c r="B68" s="775"/>
      <c r="C68" s="255">
        <v>56</v>
      </c>
      <c r="D68" s="9" t="s">
        <v>23</v>
      </c>
      <c r="E68" s="250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444"/>
      <c r="R68" s="444"/>
    </row>
    <row r="69" spans="1:18" ht="17.25" thickTop="1" thickBot="1">
      <c r="A69" s="773"/>
      <c r="B69" s="775"/>
      <c r="C69" s="255">
        <v>57</v>
      </c>
      <c r="D69" s="12" t="s">
        <v>427</v>
      </c>
      <c r="E69" s="250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444"/>
      <c r="R69" s="444"/>
    </row>
    <row r="70" spans="1:18" ht="17.25" thickTop="1" thickBot="1">
      <c r="A70" s="773"/>
      <c r="B70" s="768"/>
      <c r="C70" s="255">
        <v>58</v>
      </c>
      <c r="D70" s="9" t="s">
        <v>167</v>
      </c>
      <c r="E70" s="250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444"/>
      <c r="R70" s="444"/>
    </row>
    <row r="71" spans="1:18" ht="25.5" thickTop="1" thickBot="1">
      <c r="A71" s="773"/>
      <c r="B71" s="790" t="s">
        <v>55</v>
      </c>
      <c r="C71" s="255">
        <v>59</v>
      </c>
      <c r="D71" s="7" t="s">
        <v>56</v>
      </c>
      <c r="E71" s="253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444"/>
      <c r="R71" s="444"/>
    </row>
    <row r="72" spans="1:18" ht="17.25" thickTop="1" thickBot="1">
      <c r="A72" s="773"/>
      <c r="B72" s="791"/>
      <c r="C72" s="255">
        <v>60</v>
      </c>
      <c r="D72" s="10" t="s">
        <v>57</v>
      </c>
      <c r="E72" s="253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444"/>
      <c r="R72" s="444"/>
    </row>
    <row r="73" spans="1:18" ht="25.5" thickTop="1" thickBot="1">
      <c r="A73" s="773"/>
      <c r="B73" s="791"/>
      <c r="C73" s="255">
        <v>61</v>
      </c>
      <c r="D73" s="9" t="s">
        <v>429</v>
      </c>
      <c r="E73" s="253"/>
      <c r="F73" s="251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444"/>
      <c r="R73" s="444"/>
    </row>
    <row r="74" spans="1:18" ht="17.25" thickTop="1" thickBot="1">
      <c r="A74" s="773"/>
      <c r="B74" s="776" t="s">
        <v>430</v>
      </c>
      <c r="C74" s="255">
        <v>62</v>
      </c>
      <c r="D74" s="29" t="s">
        <v>64</v>
      </c>
      <c r="E74" s="250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444"/>
      <c r="R74" s="444"/>
    </row>
    <row r="75" spans="1:18" ht="17.25" thickTop="1" thickBot="1">
      <c r="A75" s="773"/>
      <c r="B75" s="776"/>
      <c r="C75" s="255">
        <v>63</v>
      </c>
      <c r="D75" s="29" t="s">
        <v>63</v>
      </c>
      <c r="E75" s="250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444"/>
      <c r="R75" s="444"/>
    </row>
    <row r="76" spans="1:18" ht="17.25" thickTop="1" thickBot="1">
      <c r="A76" s="773"/>
      <c r="B76" s="776"/>
      <c r="C76" s="255">
        <v>64</v>
      </c>
      <c r="D76" s="9" t="s">
        <v>540</v>
      </c>
      <c r="E76" s="253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444"/>
      <c r="R76" s="444"/>
    </row>
    <row r="77" spans="1:18" ht="17.25" thickTop="1" thickBot="1">
      <c r="A77" s="773"/>
      <c r="B77" s="776"/>
      <c r="C77" s="255">
        <v>65</v>
      </c>
      <c r="D77" s="7" t="s">
        <v>541</v>
      </c>
      <c r="E77" s="253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444"/>
      <c r="R77" s="444"/>
    </row>
    <row r="78" spans="1:18" ht="17.25" thickTop="1" thickBot="1">
      <c r="A78" s="773"/>
      <c r="B78" s="776"/>
      <c r="C78" s="255">
        <v>66</v>
      </c>
      <c r="D78" s="11" t="s">
        <v>32</v>
      </c>
      <c r="E78" s="253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444"/>
      <c r="R78" s="444"/>
    </row>
    <row r="79" spans="1:18" ht="17.25" thickTop="1" thickBot="1">
      <c r="A79" s="773"/>
      <c r="B79" s="776"/>
      <c r="C79" s="255">
        <v>67</v>
      </c>
      <c r="D79" s="8" t="s">
        <v>33</v>
      </c>
      <c r="E79" s="253"/>
      <c r="F79" s="251"/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444"/>
      <c r="R79" s="444"/>
    </row>
    <row r="80" spans="1:18" ht="17.25" thickTop="1" thickBot="1">
      <c r="A80" s="773"/>
      <c r="B80" s="776"/>
      <c r="C80" s="255">
        <v>68</v>
      </c>
      <c r="D80" s="9" t="s">
        <v>12</v>
      </c>
      <c r="E80" s="253"/>
      <c r="F80" s="251"/>
      <c r="G80" s="251"/>
      <c r="H80" s="251"/>
      <c r="I80" s="251"/>
      <c r="J80" s="251"/>
      <c r="K80" s="251"/>
      <c r="L80" s="251"/>
      <c r="M80" s="251"/>
      <c r="N80" s="251"/>
      <c r="O80" s="251"/>
      <c r="P80" s="251"/>
      <c r="Q80" s="444"/>
      <c r="R80" s="444"/>
    </row>
    <row r="81" spans="1:18" ht="17.25" thickTop="1" thickBot="1">
      <c r="A81" s="773"/>
      <c r="B81" s="776"/>
      <c r="C81" s="255">
        <v>69</v>
      </c>
      <c r="D81" s="8" t="s">
        <v>13</v>
      </c>
      <c r="E81" s="253"/>
      <c r="F81" s="251"/>
      <c r="G81" s="251"/>
      <c r="H81" s="251"/>
      <c r="I81" s="251"/>
      <c r="J81" s="251"/>
      <c r="K81" s="251"/>
      <c r="L81" s="251"/>
      <c r="M81" s="251"/>
      <c r="N81" s="251"/>
      <c r="O81" s="251"/>
      <c r="P81" s="251"/>
      <c r="Q81" s="444"/>
      <c r="R81" s="444"/>
    </row>
    <row r="82" spans="1:18" ht="17.25" thickTop="1" thickBot="1">
      <c r="A82" s="773"/>
      <c r="B82" s="776"/>
      <c r="C82" s="255">
        <v>70</v>
      </c>
      <c r="D82" s="8" t="s">
        <v>433</v>
      </c>
      <c r="E82" s="253"/>
      <c r="F82" s="251"/>
      <c r="G82" s="251"/>
      <c r="H82" s="251"/>
      <c r="I82" s="251"/>
      <c r="J82" s="251"/>
      <c r="K82" s="251"/>
      <c r="L82" s="251"/>
      <c r="M82" s="251"/>
      <c r="N82" s="251"/>
      <c r="O82" s="251"/>
      <c r="P82" s="251"/>
      <c r="Q82" s="444"/>
      <c r="R82" s="444"/>
    </row>
    <row r="83" spans="1:18" ht="17.25" thickTop="1" thickBot="1">
      <c r="A83" s="773"/>
      <c r="B83" s="776"/>
      <c r="C83" s="255">
        <v>71</v>
      </c>
      <c r="D83" s="9" t="s">
        <v>434</v>
      </c>
      <c r="E83" s="253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444"/>
      <c r="R83" s="444"/>
    </row>
    <row r="84" spans="1:18" ht="17.25" thickTop="1" thickBot="1">
      <c r="A84" s="773"/>
      <c r="B84" s="776"/>
      <c r="C84" s="255">
        <v>72</v>
      </c>
      <c r="D84" s="447" t="s">
        <v>542</v>
      </c>
      <c r="E84" s="253"/>
      <c r="F84" s="251"/>
      <c r="G84" s="251"/>
      <c r="H84" s="251"/>
      <c r="I84" s="251"/>
      <c r="J84" s="251"/>
      <c r="K84" s="251"/>
      <c r="L84" s="251"/>
      <c r="M84" s="251"/>
      <c r="N84" s="251"/>
      <c r="O84" s="251"/>
      <c r="P84" s="251"/>
      <c r="Q84" s="444"/>
      <c r="R84" s="444"/>
    </row>
    <row r="85" spans="1:18" ht="17.25" thickTop="1" thickBot="1">
      <c r="A85" s="773"/>
      <c r="B85" s="776"/>
      <c r="C85" s="255">
        <v>73</v>
      </c>
      <c r="D85" s="454" t="s">
        <v>543</v>
      </c>
      <c r="E85" s="253"/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444"/>
      <c r="R85" s="444"/>
    </row>
    <row r="86" spans="1:18" ht="17.25" thickTop="1" thickBot="1">
      <c r="A86" s="773"/>
      <c r="B86" s="776"/>
      <c r="C86" s="255">
        <v>74</v>
      </c>
      <c r="D86" s="455" t="s">
        <v>544</v>
      </c>
      <c r="E86" s="253"/>
      <c r="F86" s="251"/>
      <c r="G86" s="251"/>
      <c r="H86" s="251"/>
      <c r="I86" s="251"/>
      <c r="J86" s="251"/>
      <c r="K86" s="251"/>
      <c r="L86" s="251"/>
      <c r="M86" s="251"/>
      <c r="N86" s="251"/>
      <c r="O86" s="251"/>
      <c r="P86" s="251"/>
      <c r="Q86" s="444"/>
      <c r="R86" s="444"/>
    </row>
    <row r="87" spans="1:18" ht="17.25" thickTop="1" thickBot="1">
      <c r="A87" s="773"/>
      <c r="B87" s="776"/>
      <c r="C87" s="255">
        <v>75</v>
      </c>
      <c r="D87" s="448" t="s">
        <v>545</v>
      </c>
      <c r="E87" s="253"/>
      <c r="F87" s="251"/>
      <c r="G87" s="251"/>
      <c r="H87" s="251"/>
      <c r="I87" s="251"/>
      <c r="J87" s="251"/>
      <c r="K87" s="251"/>
      <c r="L87" s="251"/>
      <c r="M87" s="251"/>
      <c r="N87" s="251"/>
      <c r="O87" s="251"/>
      <c r="P87" s="251"/>
      <c r="Q87" s="444"/>
      <c r="R87" s="444"/>
    </row>
    <row r="88" spans="1:18" ht="17.25" thickTop="1" thickBot="1">
      <c r="A88" s="773"/>
      <c r="B88" s="776"/>
      <c r="C88" s="255">
        <v>76</v>
      </c>
      <c r="D88" s="455" t="s">
        <v>546</v>
      </c>
      <c r="E88" s="253"/>
      <c r="F88" s="251"/>
      <c r="G88" s="251"/>
      <c r="H88" s="251"/>
      <c r="I88" s="251"/>
      <c r="J88" s="251"/>
      <c r="K88" s="251"/>
      <c r="L88" s="251"/>
      <c r="M88" s="251"/>
      <c r="N88" s="251"/>
      <c r="O88" s="251"/>
      <c r="P88" s="251"/>
      <c r="Q88" s="444"/>
      <c r="R88" s="444"/>
    </row>
    <row r="89" spans="1:18" ht="17.25" thickTop="1" thickBot="1">
      <c r="A89" s="773"/>
      <c r="B89" s="776"/>
      <c r="C89" s="255">
        <v>77</v>
      </c>
      <c r="D89" s="455" t="s">
        <v>547</v>
      </c>
      <c r="E89" s="253"/>
      <c r="F89" s="251"/>
      <c r="G89" s="251"/>
      <c r="H89" s="251"/>
      <c r="I89" s="251"/>
      <c r="J89" s="251"/>
      <c r="K89" s="251"/>
      <c r="L89" s="251"/>
      <c r="M89" s="251"/>
      <c r="N89" s="251"/>
      <c r="O89" s="251"/>
      <c r="P89" s="251"/>
      <c r="Q89" s="444"/>
      <c r="R89" s="444"/>
    </row>
    <row r="90" spans="1:18" ht="17.25" thickTop="1" thickBot="1">
      <c r="A90" s="773"/>
      <c r="B90" s="776"/>
      <c r="C90" s="255">
        <v>78</v>
      </c>
      <c r="D90" s="448" t="s">
        <v>548</v>
      </c>
      <c r="E90" s="253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444"/>
      <c r="R90" s="444"/>
    </row>
    <row r="91" spans="1:18" ht="17.25" thickTop="1" thickBot="1">
      <c r="A91" s="773"/>
      <c r="B91" s="776"/>
      <c r="C91" s="255">
        <v>79</v>
      </c>
      <c r="D91" s="455" t="s">
        <v>549</v>
      </c>
      <c r="E91" s="253"/>
      <c r="F91" s="251"/>
      <c r="G91" s="251"/>
      <c r="H91" s="251"/>
      <c r="I91" s="251"/>
      <c r="J91" s="251"/>
      <c r="K91" s="251"/>
      <c r="L91" s="251"/>
      <c r="M91" s="251"/>
      <c r="N91" s="251"/>
      <c r="O91" s="251"/>
      <c r="P91" s="251"/>
      <c r="Q91" s="444"/>
      <c r="R91" s="444"/>
    </row>
    <row r="92" spans="1:18" ht="17.25" thickTop="1" thickBot="1">
      <c r="A92" s="773"/>
      <c r="B92" s="776"/>
      <c r="C92" s="255">
        <v>80</v>
      </c>
      <c r="D92" s="456" t="s">
        <v>550</v>
      </c>
      <c r="E92" s="253"/>
      <c r="F92" s="251"/>
      <c r="G92" s="251"/>
      <c r="H92" s="251"/>
      <c r="I92" s="251"/>
      <c r="J92" s="251"/>
      <c r="K92" s="251"/>
      <c r="L92" s="251"/>
      <c r="M92" s="251"/>
      <c r="N92" s="251"/>
      <c r="O92" s="251"/>
      <c r="P92" s="251"/>
      <c r="Q92" s="444"/>
      <c r="R92" s="444"/>
    </row>
    <row r="93" spans="1:18" ht="17.25" thickTop="1" thickBot="1">
      <c r="A93" s="773"/>
      <c r="B93" s="776"/>
      <c r="C93" s="255">
        <v>81</v>
      </c>
      <c r="D93" s="456" t="s">
        <v>551</v>
      </c>
      <c r="E93" s="253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444"/>
      <c r="R93" s="444"/>
    </row>
    <row r="94" spans="1:18" ht="17.25" thickTop="1" thickBot="1">
      <c r="A94" s="773"/>
      <c r="B94" s="776"/>
      <c r="C94" s="255">
        <v>82</v>
      </c>
      <c r="D94" s="448" t="s">
        <v>552</v>
      </c>
      <c r="E94" s="253"/>
      <c r="F94" s="251"/>
      <c r="G94" s="251"/>
      <c r="H94" s="251"/>
      <c r="I94" s="251"/>
      <c r="J94" s="251"/>
      <c r="K94" s="251"/>
      <c r="L94" s="251"/>
      <c r="M94" s="251"/>
      <c r="N94" s="251"/>
      <c r="O94" s="251"/>
      <c r="P94" s="251"/>
      <c r="Q94" s="444"/>
      <c r="R94" s="444"/>
    </row>
    <row r="95" spans="1:18" ht="17.25" thickTop="1" thickBot="1">
      <c r="A95" s="773"/>
      <c r="B95" s="776"/>
      <c r="C95" s="255">
        <v>83</v>
      </c>
      <c r="D95" s="448" t="s">
        <v>553</v>
      </c>
      <c r="E95" s="253"/>
      <c r="F95" s="251"/>
      <c r="G95" s="251"/>
      <c r="H95" s="251"/>
      <c r="I95" s="251"/>
      <c r="J95" s="251"/>
      <c r="K95" s="251"/>
      <c r="L95" s="251"/>
      <c r="M95" s="251"/>
      <c r="N95" s="251"/>
      <c r="O95" s="251"/>
      <c r="P95" s="251"/>
      <c r="Q95" s="444"/>
      <c r="R95" s="444"/>
    </row>
    <row r="96" spans="1:18" ht="17.25" thickTop="1" thickBot="1">
      <c r="A96" s="773"/>
      <c r="B96" s="776"/>
      <c r="C96" s="255">
        <v>84</v>
      </c>
      <c r="D96" s="456" t="s">
        <v>554</v>
      </c>
      <c r="E96" s="253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1"/>
      <c r="Q96" s="444"/>
      <c r="R96" s="444"/>
    </row>
    <row r="97" spans="1:18" ht="17.25" thickTop="1" thickBot="1">
      <c r="A97" s="774"/>
      <c r="B97" s="777"/>
      <c r="C97" s="255">
        <v>85</v>
      </c>
      <c r="D97" s="9" t="s">
        <v>15</v>
      </c>
      <c r="E97" s="253"/>
      <c r="F97" s="251"/>
      <c r="G97" s="251"/>
      <c r="H97" s="251"/>
      <c r="I97" s="251"/>
      <c r="J97" s="251"/>
      <c r="K97" s="251"/>
      <c r="L97" s="251"/>
      <c r="M97" s="251"/>
      <c r="N97" s="251"/>
      <c r="O97" s="251"/>
      <c r="P97" s="251"/>
      <c r="Q97" s="444"/>
      <c r="R97" s="444"/>
    </row>
    <row r="98" spans="1:18" ht="17.25" thickTop="1" thickBot="1">
      <c r="A98" s="18"/>
      <c r="B98" s="19"/>
      <c r="C98" s="457"/>
      <c r="D98" s="450" t="s">
        <v>88</v>
      </c>
      <c r="E98" s="430"/>
      <c r="F98" s="430"/>
      <c r="G98" s="430"/>
      <c r="H98" s="430"/>
      <c r="I98" s="430"/>
      <c r="J98" s="430"/>
      <c r="K98" s="430"/>
      <c r="L98" s="430"/>
      <c r="M98" s="430"/>
      <c r="N98" s="430"/>
      <c r="O98" s="430"/>
      <c r="P98" s="430"/>
      <c r="Q98" s="451"/>
      <c r="R98" s="452"/>
    </row>
    <row r="99" spans="1:18" ht="17.25" thickTop="1" thickBot="1">
      <c r="A99" s="18"/>
      <c r="B99" s="458"/>
      <c r="C99" s="457"/>
      <c r="D99" s="450" t="s">
        <v>38</v>
      </c>
      <c r="E99" s="430"/>
      <c r="F99" s="430"/>
      <c r="G99" s="430"/>
      <c r="H99" s="430"/>
      <c r="I99" s="430"/>
      <c r="J99" s="430"/>
      <c r="K99" s="430"/>
      <c r="L99" s="430"/>
      <c r="M99" s="430"/>
      <c r="N99" s="430"/>
      <c r="O99" s="430"/>
      <c r="P99" s="430"/>
      <c r="Q99" s="452"/>
      <c r="R99" s="452"/>
    </row>
    <row r="100" spans="1:18" ht="17.25" thickTop="1" thickBot="1">
      <c r="A100" s="765" t="s">
        <v>85</v>
      </c>
      <c r="B100" s="736" t="s">
        <v>438</v>
      </c>
      <c r="C100" s="255">
        <v>86</v>
      </c>
      <c r="D100" s="12" t="s">
        <v>24</v>
      </c>
      <c r="E100" s="253"/>
      <c r="F100" s="251"/>
      <c r="G100" s="251"/>
      <c r="H100" s="251"/>
      <c r="I100" s="251"/>
      <c r="J100" s="251"/>
      <c r="K100" s="251"/>
      <c r="L100" s="251"/>
      <c r="M100" s="251"/>
      <c r="N100" s="251"/>
      <c r="O100" s="251"/>
      <c r="P100" s="251"/>
      <c r="Q100" s="444"/>
      <c r="R100" s="444"/>
    </row>
    <row r="101" spans="1:18" ht="17.25" thickTop="1" thickBot="1">
      <c r="A101" s="766"/>
      <c r="B101" s="737"/>
      <c r="C101" s="255">
        <v>87</v>
      </c>
      <c r="D101" s="7" t="s">
        <v>200</v>
      </c>
      <c r="E101" s="253"/>
      <c r="F101" s="251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  <c r="Q101" s="444"/>
      <c r="R101" s="444"/>
    </row>
    <row r="102" spans="1:18" ht="17.25" thickTop="1" thickBot="1">
      <c r="A102" s="766"/>
      <c r="B102" s="737"/>
      <c r="C102" s="255">
        <v>88</v>
      </c>
      <c r="D102" s="10" t="s">
        <v>25</v>
      </c>
      <c r="E102" s="253"/>
      <c r="F102" s="251"/>
      <c r="G102" s="251"/>
      <c r="H102" s="251"/>
      <c r="I102" s="251"/>
      <c r="J102" s="251"/>
      <c r="K102" s="251"/>
      <c r="L102" s="251"/>
      <c r="M102" s="251"/>
      <c r="N102" s="251"/>
      <c r="O102" s="251"/>
      <c r="P102" s="251"/>
      <c r="Q102" s="444"/>
      <c r="R102" s="444"/>
    </row>
    <row r="103" spans="1:18" ht="17.25" thickTop="1" thickBot="1">
      <c r="A103" s="766"/>
      <c r="B103" s="737"/>
      <c r="C103" s="255">
        <v>89</v>
      </c>
      <c r="D103" s="9" t="s">
        <v>26</v>
      </c>
      <c r="E103" s="253"/>
      <c r="F103" s="251"/>
      <c r="G103" s="251"/>
      <c r="H103" s="251"/>
      <c r="I103" s="251"/>
      <c r="J103" s="251"/>
      <c r="K103" s="251"/>
      <c r="L103" s="251"/>
      <c r="M103" s="251"/>
      <c r="N103" s="251"/>
      <c r="O103" s="251"/>
      <c r="P103" s="251"/>
      <c r="Q103" s="444"/>
      <c r="R103" s="444"/>
    </row>
    <row r="104" spans="1:18" ht="17.25" thickTop="1" thickBot="1">
      <c r="A104" s="766"/>
      <c r="B104" s="738"/>
      <c r="C104" s="255">
        <v>90</v>
      </c>
      <c r="D104" s="12" t="s">
        <v>439</v>
      </c>
      <c r="E104" s="253"/>
      <c r="F104" s="251"/>
      <c r="G104" s="251"/>
      <c r="H104" s="251"/>
      <c r="I104" s="251"/>
      <c r="J104" s="251"/>
      <c r="K104" s="251"/>
      <c r="L104" s="251"/>
      <c r="M104" s="251"/>
      <c r="N104" s="251"/>
      <c r="O104" s="251"/>
      <c r="P104" s="251"/>
      <c r="Q104" s="444"/>
      <c r="R104" s="444"/>
    </row>
    <row r="105" spans="1:18" ht="17.25" thickTop="1" thickBot="1">
      <c r="A105" s="766"/>
      <c r="B105" s="740" t="s">
        <v>440</v>
      </c>
      <c r="C105" s="255">
        <v>91</v>
      </c>
      <c r="D105" s="9" t="s">
        <v>441</v>
      </c>
      <c r="E105" s="253"/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444"/>
      <c r="R105" s="444"/>
    </row>
    <row r="106" spans="1:18" ht="17.25" thickTop="1" thickBot="1">
      <c r="A106" s="767"/>
      <c r="B106" s="768"/>
      <c r="C106" s="255">
        <v>92</v>
      </c>
      <c r="D106" s="7" t="s">
        <v>442</v>
      </c>
      <c r="E106" s="253"/>
      <c r="F106" s="251"/>
      <c r="G106" s="251"/>
      <c r="H106" s="251"/>
      <c r="I106" s="251"/>
      <c r="J106" s="251"/>
      <c r="K106" s="251"/>
      <c r="L106" s="251"/>
      <c r="M106" s="251"/>
      <c r="N106" s="251"/>
      <c r="O106" s="251"/>
      <c r="P106" s="251"/>
      <c r="Q106" s="444"/>
      <c r="R106" s="444"/>
    </row>
    <row r="107" spans="1:18" ht="17.25" thickTop="1" thickBot="1">
      <c r="A107" s="18"/>
      <c r="B107" s="19"/>
      <c r="C107" s="457"/>
      <c r="D107" s="450" t="s">
        <v>174</v>
      </c>
      <c r="E107" s="430"/>
      <c r="F107" s="430"/>
      <c r="G107" s="430"/>
      <c r="H107" s="430"/>
      <c r="I107" s="430"/>
      <c r="J107" s="430"/>
      <c r="K107" s="430"/>
      <c r="L107" s="430"/>
      <c r="M107" s="430"/>
      <c r="N107" s="430"/>
      <c r="O107" s="430"/>
      <c r="P107" s="430"/>
      <c r="Q107" s="451"/>
      <c r="R107" s="452"/>
    </row>
    <row r="108" spans="1:18" ht="17.25" thickTop="1" thickBot="1">
      <c r="A108" s="25"/>
      <c r="B108" s="19"/>
      <c r="C108" s="457"/>
      <c r="D108" s="450" t="s">
        <v>38</v>
      </c>
      <c r="E108" s="430"/>
      <c r="F108" s="430"/>
      <c r="G108" s="430"/>
      <c r="H108" s="430"/>
      <c r="I108" s="430"/>
      <c r="J108" s="430"/>
      <c r="K108" s="430"/>
      <c r="L108" s="430"/>
      <c r="M108" s="430"/>
      <c r="N108" s="430"/>
      <c r="O108" s="430"/>
      <c r="P108" s="430"/>
      <c r="Q108" s="452"/>
      <c r="R108" s="452"/>
    </row>
    <row r="109" spans="1:18" ht="18.75" thickTop="1">
      <c r="A109" s="606" t="s">
        <v>510</v>
      </c>
      <c r="B109" s="606"/>
      <c r="C109" s="606"/>
      <c r="D109" s="606"/>
      <c r="E109" s="606"/>
      <c r="F109" s="606"/>
      <c r="G109" s="606"/>
      <c r="H109" s="606"/>
      <c r="I109" s="606"/>
      <c r="J109" s="606"/>
      <c r="K109" s="606"/>
      <c r="L109" s="606"/>
      <c r="M109" s="606"/>
      <c r="N109" s="606"/>
      <c r="O109" s="606"/>
      <c r="P109" s="606"/>
      <c r="Q109" s="606"/>
      <c r="R109" s="606"/>
    </row>
    <row r="110" spans="1:18" ht="15.75" thickBot="1">
      <c r="A110" s="487" t="s">
        <v>42</v>
      </c>
      <c r="B110" s="487"/>
      <c r="C110" s="487"/>
      <c r="D110" s="487"/>
      <c r="E110" s="487"/>
      <c r="F110" s="487"/>
      <c r="G110" s="487"/>
      <c r="H110" s="487"/>
      <c r="I110" s="487"/>
      <c r="J110" s="487"/>
      <c r="K110" s="487"/>
      <c r="L110" s="487"/>
      <c r="M110" s="487"/>
      <c r="N110" s="487"/>
      <c r="O110" s="487"/>
      <c r="P110" s="487"/>
      <c r="Q110" s="487"/>
      <c r="R110" s="487"/>
    </row>
    <row r="111" spans="1:18" ht="15.75" thickTop="1" thickBot="1">
      <c r="A111" s="510" t="s">
        <v>0</v>
      </c>
      <c r="B111" s="512" t="s">
        <v>1</v>
      </c>
      <c r="C111" s="507" t="s">
        <v>29</v>
      </c>
      <c r="D111" s="490" t="s">
        <v>2</v>
      </c>
      <c r="E111" s="778" t="s">
        <v>360</v>
      </c>
      <c r="F111" s="779"/>
      <c r="G111" s="778" t="s">
        <v>361</v>
      </c>
      <c r="H111" s="779"/>
      <c r="I111" s="778" t="s">
        <v>362</v>
      </c>
      <c r="J111" s="779"/>
      <c r="K111" s="778" t="s">
        <v>363</v>
      </c>
      <c r="L111" s="779"/>
      <c r="M111" s="770" t="s">
        <v>364</v>
      </c>
      <c r="N111" s="771"/>
      <c r="O111" s="770" t="s">
        <v>365</v>
      </c>
      <c r="P111" s="772"/>
      <c r="Q111" s="715" t="s">
        <v>41</v>
      </c>
      <c r="R111" s="716"/>
    </row>
    <row r="112" spans="1:18" ht="15.75" thickTop="1" thickBot="1">
      <c r="A112" s="511"/>
      <c r="B112" s="513"/>
      <c r="C112" s="725"/>
      <c r="D112" s="506"/>
      <c r="E112" s="247" t="s">
        <v>36</v>
      </c>
      <c r="F112" s="247" t="s">
        <v>37</v>
      </c>
      <c r="G112" s="247" t="s">
        <v>36</v>
      </c>
      <c r="H112" s="247" t="s">
        <v>37</v>
      </c>
      <c r="I112" s="247" t="s">
        <v>36</v>
      </c>
      <c r="J112" s="247" t="s">
        <v>37</v>
      </c>
      <c r="K112" s="247" t="s">
        <v>36</v>
      </c>
      <c r="L112" s="247" t="s">
        <v>37</v>
      </c>
      <c r="M112" s="247" t="s">
        <v>36</v>
      </c>
      <c r="N112" s="247" t="s">
        <v>37</v>
      </c>
      <c r="O112" s="247" t="s">
        <v>36</v>
      </c>
      <c r="P112" s="247" t="s">
        <v>37</v>
      </c>
      <c r="Q112" s="247" t="s">
        <v>36</v>
      </c>
      <c r="R112" s="247" t="s">
        <v>37</v>
      </c>
    </row>
    <row r="113" spans="1:18" ht="17.25" thickTop="1" thickBot="1">
      <c r="A113" s="783" t="s">
        <v>70</v>
      </c>
      <c r="B113" s="760"/>
      <c r="C113" s="258">
        <v>93</v>
      </c>
      <c r="D113" s="447" t="s">
        <v>555</v>
      </c>
      <c r="E113" s="253"/>
      <c r="F113" s="251"/>
      <c r="G113" s="251"/>
      <c r="H113" s="251"/>
      <c r="I113" s="251"/>
      <c r="J113" s="251"/>
      <c r="K113" s="251"/>
      <c r="L113" s="251"/>
      <c r="M113" s="251"/>
      <c r="N113" s="251"/>
      <c r="O113" s="251"/>
      <c r="P113" s="251"/>
      <c r="Q113" s="444"/>
      <c r="R113" s="444"/>
    </row>
    <row r="114" spans="1:18" ht="17.25" thickTop="1" thickBot="1">
      <c r="A114" s="762"/>
      <c r="B114" s="761"/>
      <c r="C114" s="258">
        <v>94</v>
      </c>
      <c r="D114" s="447" t="s">
        <v>556</v>
      </c>
      <c r="E114" s="253"/>
      <c r="F114" s="251"/>
      <c r="G114" s="251"/>
      <c r="H114" s="251"/>
      <c r="I114" s="251"/>
      <c r="J114" s="251"/>
      <c r="K114" s="251"/>
      <c r="L114" s="251"/>
      <c r="M114" s="251"/>
      <c r="N114" s="251"/>
      <c r="O114" s="251"/>
      <c r="P114" s="251"/>
      <c r="Q114" s="444"/>
      <c r="R114" s="444"/>
    </row>
    <row r="115" spans="1:18" ht="17.25" thickTop="1" thickBot="1">
      <c r="A115" s="762"/>
      <c r="B115" s="761"/>
      <c r="C115" s="258">
        <v>95</v>
      </c>
      <c r="D115" s="447" t="s">
        <v>557</v>
      </c>
      <c r="E115" s="253"/>
      <c r="F115" s="251"/>
      <c r="G115" s="251"/>
      <c r="H115" s="251"/>
      <c r="I115" s="251"/>
      <c r="J115" s="251"/>
      <c r="K115" s="251"/>
      <c r="L115" s="251"/>
      <c r="M115" s="251"/>
      <c r="N115" s="251"/>
      <c r="O115" s="251"/>
      <c r="P115" s="251"/>
      <c r="Q115" s="444"/>
      <c r="R115" s="444"/>
    </row>
    <row r="116" spans="1:18" ht="17.25" thickTop="1" thickBot="1">
      <c r="A116" s="762"/>
      <c r="B116" s="761"/>
      <c r="C116" s="258">
        <v>96</v>
      </c>
      <c r="D116" s="447" t="s">
        <v>558</v>
      </c>
      <c r="E116" s="253"/>
      <c r="F116" s="251"/>
      <c r="G116" s="251"/>
      <c r="H116" s="251"/>
      <c r="I116" s="251"/>
      <c r="J116" s="251"/>
      <c r="K116" s="251"/>
      <c r="L116" s="251"/>
      <c r="M116" s="251"/>
      <c r="N116" s="251"/>
      <c r="O116" s="251"/>
      <c r="P116" s="251"/>
      <c r="Q116" s="444"/>
      <c r="R116" s="444"/>
    </row>
    <row r="117" spans="1:18" ht="17.25" thickTop="1" thickBot="1">
      <c r="A117" s="762"/>
      <c r="B117" s="761"/>
      <c r="C117" s="258">
        <v>97</v>
      </c>
      <c r="D117" s="447" t="s">
        <v>559</v>
      </c>
      <c r="E117" s="253"/>
      <c r="F117" s="251"/>
      <c r="G117" s="251"/>
      <c r="H117" s="251"/>
      <c r="I117" s="251"/>
      <c r="J117" s="251"/>
      <c r="K117" s="251"/>
      <c r="L117" s="251"/>
      <c r="M117" s="251"/>
      <c r="N117" s="251"/>
      <c r="O117" s="251"/>
      <c r="P117" s="251"/>
      <c r="Q117" s="444"/>
      <c r="R117" s="444"/>
    </row>
    <row r="118" spans="1:18" ht="17.25" thickTop="1" thickBot="1">
      <c r="A118" s="762"/>
      <c r="B118" s="761"/>
      <c r="C118" s="258">
        <v>98</v>
      </c>
      <c r="D118" s="447" t="s">
        <v>560</v>
      </c>
      <c r="E118" s="253"/>
      <c r="F118" s="251"/>
      <c r="G118" s="251"/>
      <c r="H118" s="251"/>
      <c r="I118" s="251"/>
      <c r="J118" s="251"/>
      <c r="K118" s="251"/>
      <c r="L118" s="251"/>
      <c r="M118" s="251"/>
      <c r="N118" s="251"/>
      <c r="O118" s="251"/>
      <c r="P118" s="251"/>
      <c r="Q118" s="444"/>
      <c r="R118" s="444"/>
    </row>
    <row r="119" spans="1:18" ht="17.25" thickTop="1" thickBot="1">
      <c r="A119" s="762"/>
      <c r="B119" s="761"/>
      <c r="C119" s="258">
        <v>99</v>
      </c>
      <c r="D119" s="447" t="s">
        <v>561</v>
      </c>
      <c r="E119" s="253"/>
      <c r="F119" s="251"/>
      <c r="G119" s="251"/>
      <c r="H119" s="251"/>
      <c r="I119" s="251"/>
      <c r="J119" s="251"/>
      <c r="K119" s="251"/>
      <c r="L119" s="251"/>
      <c r="M119" s="251"/>
      <c r="N119" s="251"/>
      <c r="O119" s="251"/>
      <c r="P119" s="251"/>
      <c r="Q119" s="444"/>
      <c r="R119" s="444"/>
    </row>
    <row r="120" spans="1:18" ht="17.25" thickTop="1" thickBot="1">
      <c r="A120" s="762"/>
      <c r="B120" s="761"/>
      <c r="C120" s="258">
        <v>100</v>
      </c>
      <c r="D120" s="447" t="s">
        <v>562</v>
      </c>
      <c r="E120" s="253"/>
      <c r="F120" s="251"/>
      <c r="G120" s="251"/>
      <c r="H120" s="251"/>
      <c r="I120" s="251"/>
      <c r="J120" s="251"/>
      <c r="K120" s="251"/>
      <c r="L120" s="251"/>
      <c r="M120" s="251"/>
      <c r="N120" s="251"/>
      <c r="O120" s="251"/>
      <c r="P120" s="251"/>
      <c r="Q120" s="444"/>
      <c r="R120" s="444"/>
    </row>
    <row r="121" spans="1:18" ht="17.25" thickTop="1" thickBot="1">
      <c r="A121" s="762"/>
      <c r="B121" s="761"/>
      <c r="C121" s="258">
        <v>101</v>
      </c>
      <c r="D121" s="447" t="s">
        <v>563</v>
      </c>
      <c r="E121" s="253"/>
      <c r="F121" s="251"/>
      <c r="G121" s="251"/>
      <c r="H121" s="251"/>
      <c r="I121" s="251"/>
      <c r="J121" s="251"/>
      <c r="K121" s="251"/>
      <c r="L121" s="251"/>
      <c r="M121" s="251"/>
      <c r="N121" s="251"/>
      <c r="O121" s="251"/>
      <c r="P121" s="251"/>
      <c r="Q121" s="444"/>
      <c r="R121" s="444"/>
    </row>
    <row r="122" spans="1:18" ht="27" thickTop="1" thickBot="1">
      <c r="A122" s="762"/>
      <c r="B122" s="761"/>
      <c r="C122" s="258">
        <v>102</v>
      </c>
      <c r="D122" s="459" t="s">
        <v>564</v>
      </c>
      <c r="E122" s="253"/>
      <c r="F122" s="251"/>
      <c r="G122" s="251"/>
      <c r="H122" s="251"/>
      <c r="I122" s="251"/>
      <c r="J122" s="251"/>
      <c r="K122" s="251"/>
      <c r="L122" s="251"/>
      <c r="M122" s="251"/>
      <c r="N122" s="251"/>
      <c r="O122" s="251"/>
      <c r="P122" s="251"/>
      <c r="Q122" s="444"/>
      <c r="R122" s="444"/>
    </row>
    <row r="123" spans="1:18" ht="27" thickTop="1" thickBot="1">
      <c r="A123" s="762"/>
      <c r="B123" s="761"/>
      <c r="C123" s="258">
        <v>103</v>
      </c>
      <c r="D123" s="459" t="s">
        <v>565</v>
      </c>
      <c r="E123" s="253"/>
      <c r="F123" s="251"/>
      <c r="G123" s="251"/>
      <c r="H123" s="251"/>
      <c r="I123" s="251"/>
      <c r="J123" s="251"/>
      <c r="K123" s="251"/>
      <c r="L123" s="251"/>
      <c r="M123" s="251"/>
      <c r="N123" s="251"/>
      <c r="O123" s="251"/>
      <c r="P123" s="251"/>
      <c r="Q123" s="444"/>
      <c r="R123" s="444"/>
    </row>
    <row r="124" spans="1:18" ht="17.25" thickTop="1" thickBot="1">
      <c r="A124" s="762"/>
      <c r="B124" s="761"/>
      <c r="C124" s="258">
        <v>104</v>
      </c>
      <c r="D124" s="460" t="s">
        <v>566</v>
      </c>
      <c r="E124" s="253"/>
      <c r="F124" s="251"/>
      <c r="G124" s="251"/>
      <c r="H124" s="251"/>
      <c r="I124" s="251"/>
      <c r="J124" s="251"/>
      <c r="K124" s="251"/>
      <c r="L124" s="251"/>
      <c r="M124" s="251"/>
      <c r="N124" s="251"/>
      <c r="O124" s="251"/>
      <c r="P124" s="251"/>
      <c r="Q124" s="444"/>
      <c r="R124" s="444"/>
    </row>
    <row r="125" spans="1:18" ht="17.25" thickTop="1" thickBot="1">
      <c r="A125" s="762"/>
      <c r="B125" s="761"/>
      <c r="C125" s="258">
        <v>105</v>
      </c>
      <c r="D125" s="461" t="s">
        <v>567</v>
      </c>
      <c r="E125" s="253"/>
      <c r="F125" s="251"/>
      <c r="G125" s="251"/>
      <c r="H125" s="251"/>
      <c r="I125" s="251"/>
      <c r="J125" s="251"/>
      <c r="K125" s="251"/>
      <c r="L125" s="251"/>
      <c r="M125" s="251"/>
      <c r="N125" s="251"/>
      <c r="O125" s="251"/>
      <c r="P125" s="251"/>
      <c r="Q125" s="444"/>
      <c r="R125" s="444"/>
    </row>
    <row r="126" spans="1:18" ht="17.25" thickTop="1" thickBot="1">
      <c r="A126" s="763"/>
      <c r="B126" s="764"/>
      <c r="C126" s="258">
        <v>106</v>
      </c>
      <c r="D126" s="461" t="s">
        <v>568</v>
      </c>
      <c r="E126" s="253"/>
      <c r="F126" s="251"/>
      <c r="G126" s="251"/>
      <c r="H126" s="251"/>
      <c r="I126" s="251"/>
      <c r="J126" s="251"/>
      <c r="K126" s="251"/>
      <c r="L126" s="251"/>
      <c r="M126" s="251"/>
      <c r="N126" s="251"/>
      <c r="O126" s="251"/>
      <c r="P126" s="251"/>
      <c r="Q126" s="444"/>
      <c r="R126" s="444"/>
    </row>
    <row r="127" spans="1:18" ht="25.5" thickTop="1" thickBot="1">
      <c r="A127" s="462"/>
      <c r="B127" s="463"/>
      <c r="C127" s="255">
        <v>107</v>
      </c>
      <c r="D127" s="464" t="s">
        <v>569</v>
      </c>
      <c r="E127" s="253"/>
      <c r="F127" s="251"/>
      <c r="G127" s="251"/>
      <c r="H127" s="251"/>
      <c r="I127" s="251"/>
      <c r="J127" s="251"/>
      <c r="K127" s="251"/>
      <c r="L127" s="251"/>
      <c r="M127" s="251"/>
      <c r="N127" s="251"/>
      <c r="O127" s="251"/>
      <c r="P127" s="251"/>
      <c r="Q127" s="444"/>
      <c r="R127" s="444"/>
    </row>
    <row r="128" spans="1:18" ht="17.25" thickTop="1" thickBot="1">
      <c r="A128" s="462"/>
      <c r="B128" s="463"/>
      <c r="C128" s="255">
        <v>108</v>
      </c>
      <c r="D128" s="465" t="s">
        <v>570</v>
      </c>
      <c r="E128" s="253"/>
      <c r="F128" s="251"/>
      <c r="G128" s="251"/>
      <c r="H128" s="251"/>
      <c r="I128" s="251"/>
      <c r="J128" s="251"/>
      <c r="K128" s="251"/>
      <c r="L128" s="251"/>
      <c r="M128" s="251"/>
      <c r="N128" s="251"/>
      <c r="O128" s="251"/>
      <c r="P128" s="251"/>
      <c r="Q128" s="444"/>
      <c r="R128" s="444"/>
    </row>
    <row r="129" spans="1:18" ht="17.25" thickTop="1" thickBot="1">
      <c r="A129" s="462"/>
      <c r="B129" s="463"/>
      <c r="C129" s="255">
        <v>109</v>
      </c>
      <c r="D129" s="465" t="s">
        <v>571</v>
      </c>
      <c r="E129" s="253"/>
      <c r="F129" s="251"/>
      <c r="G129" s="251"/>
      <c r="H129" s="251"/>
      <c r="I129" s="251"/>
      <c r="J129" s="251"/>
      <c r="K129" s="251"/>
      <c r="L129" s="251"/>
      <c r="M129" s="251"/>
      <c r="N129" s="251"/>
      <c r="O129" s="251"/>
      <c r="P129" s="251"/>
      <c r="Q129" s="444"/>
      <c r="R129" s="444"/>
    </row>
    <row r="130" spans="1:18" ht="17.25" thickTop="1" thickBot="1">
      <c r="A130" s="462"/>
      <c r="B130" s="463"/>
      <c r="C130" s="255">
        <v>110</v>
      </c>
      <c r="D130" s="465" t="s">
        <v>572</v>
      </c>
      <c r="E130" s="253"/>
      <c r="F130" s="251"/>
      <c r="G130" s="251"/>
      <c r="H130" s="251"/>
      <c r="I130" s="251"/>
      <c r="J130" s="251"/>
      <c r="K130" s="251"/>
      <c r="L130" s="251"/>
      <c r="M130" s="251"/>
      <c r="N130" s="251"/>
      <c r="O130" s="251"/>
      <c r="P130" s="251"/>
      <c r="Q130" s="444"/>
      <c r="R130" s="444"/>
    </row>
    <row r="131" spans="1:18" ht="17.25" thickTop="1" thickBot="1">
      <c r="A131" s="462"/>
      <c r="B131" s="463"/>
      <c r="C131" s="255">
        <v>111</v>
      </c>
      <c r="D131" s="465" t="s">
        <v>573</v>
      </c>
      <c r="E131" s="253"/>
      <c r="F131" s="251"/>
      <c r="G131" s="251"/>
      <c r="H131" s="251"/>
      <c r="I131" s="251"/>
      <c r="J131" s="251"/>
      <c r="K131" s="251"/>
      <c r="L131" s="251"/>
      <c r="M131" s="251"/>
      <c r="N131" s="251"/>
      <c r="O131" s="251"/>
      <c r="P131" s="251"/>
      <c r="Q131" s="444"/>
      <c r="R131" s="444"/>
    </row>
    <row r="132" spans="1:18" ht="17.25" thickTop="1" thickBot="1">
      <c r="A132" s="462"/>
      <c r="B132" s="463"/>
      <c r="C132" s="255">
        <v>112</v>
      </c>
      <c r="D132" s="464" t="s">
        <v>574</v>
      </c>
      <c r="E132" s="253"/>
      <c r="F132" s="251"/>
      <c r="G132" s="251"/>
      <c r="H132" s="251"/>
      <c r="I132" s="251"/>
      <c r="J132" s="251"/>
      <c r="K132" s="251"/>
      <c r="L132" s="251"/>
      <c r="M132" s="251"/>
      <c r="N132" s="251"/>
      <c r="O132" s="251"/>
      <c r="P132" s="251"/>
      <c r="Q132" s="444"/>
      <c r="R132" s="444"/>
    </row>
    <row r="133" spans="1:18" ht="17.25" thickTop="1" thickBot="1">
      <c r="A133" s="462"/>
      <c r="B133" s="463"/>
      <c r="C133" s="255">
        <v>113</v>
      </c>
      <c r="D133" s="465" t="s">
        <v>575</v>
      </c>
      <c r="E133" s="253"/>
      <c r="F133" s="251"/>
      <c r="G133" s="251"/>
      <c r="H133" s="251"/>
      <c r="I133" s="251"/>
      <c r="J133" s="251"/>
      <c r="K133" s="251"/>
      <c r="L133" s="251"/>
      <c r="M133" s="251"/>
      <c r="N133" s="251"/>
      <c r="O133" s="251"/>
      <c r="P133" s="251"/>
      <c r="Q133" s="444"/>
      <c r="R133" s="444"/>
    </row>
    <row r="134" spans="1:18" ht="17.25" thickTop="1" thickBot="1">
      <c r="A134" s="462"/>
      <c r="B134" s="463"/>
      <c r="C134" s="255">
        <v>114</v>
      </c>
      <c r="D134" s="466" t="s">
        <v>576</v>
      </c>
      <c r="E134" s="253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444"/>
      <c r="R134" s="444"/>
    </row>
    <row r="135" spans="1:18" ht="17.25" thickTop="1" thickBot="1">
      <c r="A135" s="462"/>
      <c r="B135" s="463"/>
      <c r="C135" s="255">
        <v>115</v>
      </c>
      <c r="D135" s="464" t="s">
        <v>577</v>
      </c>
      <c r="E135" s="253"/>
      <c r="F135" s="251"/>
      <c r="G135" s="251"/>
      <c r="H135" s="251"/>
      <c r="I135" s="251"/>
      <c r="J135" s="251"/>
      <c r="K135" s="251"/>
      <c r="L135" s="251"/>
      <c r="M135" s="251"/>
      <c r="N135" s="251"/>
      <c r="O135" s="251"/>
      <c r="P135" s="251"/>
      <c r="Q135" s="444"/>
      <c r="R135" s="444"/>
    </row>
    <row r="136" spans="1:18" ht="25.5" thickTop="1" thickBot="1">
      <c r="A136" s="462"/>
      <c r="C136" s="255">
        <v>116</v>
      </c>
      <c r="D136" s="465" t="s">
        <v>578</v>
      </c>
      <c r="E136" s="253"/>
      <c r="F136" s="251"/>
      <c r="G136" s="251"/>
      <c r="H136" s="251"/>
      <c r="I136" s="251"/>
      <c r="J136" s="251"/>
      <c r="K136" s="251"/>
      <c r="L136" s="251"/>
      <c r="M136" s="251"/>
      <c r="N136" s="251"/>
      <c r="O136" s="251"/>
      <c r="P136" s="251"/>
      <c r="Q136" s="444"/>
      <c r="R136" s="444"/>
    </row>
    <row r="137" spans="1:18" ht="25.5" thickTop="1" thickBot="1">
      <c r="A137" s="462"/>
      <c r="B137" s="463"/>
      <c r="C137" s="255">
        <v>117</v>
      </c>
      <c r="D137" s="464" t="s">
        <v>579</v>
      </c>
      <c r="E137" s="253"/>
      <c r="F137" s="251"/>
      <c r="G137" s="251"/>
      <c r="H137" s="251"/>
      <c r="I137" s="251"/>
      <c r="J137" s="251"/>
      <c r="K137" s="251"/>
      <c r="L137" s="251"/>
      <c r="M137" s="251"/>
      <c r="N137" s="251"/>
      <c r="O137" s="251"/>
      <c r="P137" s="251"/>
      <c r="Q137" s="444"/>
      <c r="R137" s="444"/>
    </row>
    <row r="138" spans="1:18" ht="25.5" thickTop="1" thickBot="1">
      <c r="A138" s="462"/>
      <c r="B138" s="467" t="s">
        <v>365</v>
      </c>
      <c r="C138" s="255">
        <v>118</v>
      </c>
      <c r="D138" s="464" t="s">
        <v>580</v>
      </c>
      <c r="E138" s="253"/>
      <c r="F138" s="251"/>
      <c r="G138" s="251"/>
      <c r="H138" s="251"/>
      <c r="I138" s="251"/>
      <c r="J138" s="251"/>
      <c r="K138" s="251"/>
      <c r="L138" s="251"/>
      <c r="M138" s="251"/>
      <c r="N138" s="251"/>
      <c r="O138" s="251"/>
      <c r="P138" s="251"/>
      <c r="Q138" s="444"/>
      <c r="R138" s="444"/>
    </row>
    <row r="139" spans="1:18" ht="25.5" thickTop="1" thickBot="1">
      <c r="A139" s="462"/>
      <c r="B139" s="463"/>
      <c r="C139" s="255">
        <v>119</v>
      </c>
      <c r="D139" s="464" t="s">
        <v>581</v>
      </c>
      <c r="E139" s="253"/>
      <c r="F139" s="251"/>
      <c r="G139" s="251"/>
      <c r="H139" s="251"/>
      <c r="I139" s="251"/>
      <c r="J139" s="251"/>
      <c r="K139" s="251"/>
      <c r="L139" s="251"/>
      <c r="M139" s="251"/>
      <c r="N139" s="251"/>
      <c r="O139" s="251"/>
      <c r="P139" s="251"/>
      <c r="Q139" s="444"/>
      <c r="R139" s="444"/>
    </row>
    <row r="140" spans="1:18" ht="17.25" thickTop="1" thickBot="1">
      <c r="A140" s="462"/>
      <c r="B140" s="463"/>
      <c r="C140" s="255">
        <v>120</v>
      </c>
      <c r="D140" s="464" t="s">
        <v>582</v>
      </c>
      <c r="E140" s="253"/>
      <c r="F140" s="251"/>
      <c r="G140" s="251"/>
      <c r="H140" s="251"/>
      <c r="I140" s="251"/>
      <c r="J140" s="251"/>
      <c r="K140" s="251"/>
      <c r="L140" s="251"/>
      <c r="M140" s="251"/>
      <c r="N140" s="251"/>
      <c r="O140" s="251"/>
      <c r="P140" s="251"/>
      <c r="Q140" s="444"/>
      <c r="R140" s="444"/>
    </row>
    <row r="141" spans="1:18" ht="25.5" thickTop="1" thickBot="1">
      <c r="A141" s="462"/>
      <c r="B141" s="463"/>
      <c r="C141" s="255">
        <v>121</v>
      </c>
      <c r="D141" s="464" t="s">
        <v>583</v>
      </c>
      <c r="E141" s="253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444"/>
      <c r="R141" s="444"/>
    </row>
    <row r="142" spans="1:18" ht="17.25" thickTop="1" thickBot="1">
      <c r="A142" s="462"/>
      <c r="B142" s="463"/>
      <c r="C142" s="255">
        <v>122</v>
      </c>
      <c r="D142" s="461" t="s">
        <v>584</v>
      </c>
      <c r="E142" s="253"/>
      <c r="F142" s="251"/>
      <c r="G142" s="251"/>
      <c r="H142" s="251"/>
      <c r="I142" s="251"/>
      <c r="J142" s="251"/>
      <c r="K142" s="251"/>
      <c r="L142" s="251"/>
      <c r="M142" s="251"/>
      <c r="N142" s="251"/>
      <c r="O142" s="251"/>
      <c r="P142" s="251"/>
      <c r="Q142" s="444"/>
      <c r="R142" s="444"/>
    </row>
    <row r="143" spans="1:18" ht="17.25" thickTop="1" thickBot="1">
      <c r="A143" s="462"/>
      <c r="B143" s="463"/>
      <c r="C143" s="255">
        <v>123</v>
      </c>
      <c r="D143" s="461" t="s">
        <v>585</v>
      </c>
      <c r="E143" s="253"/>
      <c r="F143" s="251"/>
      <c r="G143" s="251"/>
      <c r="H143" s="251"/>
      <c r="I143" s="251"/>
      <c r="J143" s="251"/>
      <c r="K143" s="251"/>
      <c r="L143" s="251"/>
      <c r="M143" s="251"/>
      <c r="N143" s="251"/>
      <c r="O143" s="251"/>
      <c r="P143" s="251"/>
      <c r="Q143" s="444"/>
      <c r="R143" s="444"/>
    </row>
    <row r="144" spans="1:18" ht="17.25" thickTop="1" thickBot="1">
      <c r="A144" s="18"/>
      <c r="B144" s="19"/>
      <c r="C144" s="457"/>
      <c r="D144" s="450" t="s">
        <v>174</v>
      </c>
      <c r="E144" s="430"/>
      <c r="F144" s="430"/>
      <c r="G144" s="430"/>
      <c r="H144" s="430"/>
      <c r="I144" s="430"/>
      <c r="J144" s="430"/>
      <c r="K144" s="430"/>
      <c r="L144" s="430"/>
      <c r="M144" s="430"/>
      <c r="N144" s="430"/>
      <c r="O144" s="430"/>
      <c r="P144" s="430"/>
      <c r="Q144" s="451"/>
      <c r="R144" s="452"/>
    </row>
    <row r="145" spans="1:18" ht="17.25" thickTop="1" thickBot="1">
      <c r="A145" s="25"/>
      <c r="B145" s="19"/>
      <c r="C145" s="457"/>
      <c r="D145" s="450" t="s">
        <v>38</v>
      </c>
      <c r="E145" s="430"/>
      <c r="F145" s="430"/>
      <c r="G145" s="430"/>
      <c r="H145" s="430"/>
      <c r="I145" s="430"/>
      <c r="J145" s="430"/>
      <c r="K145" s="430"/>
      <c r="L145" s="430"/>
      <c r="M145" s="430"/>
      <c r="N145" s="430"/>
      <c r="O145" s="430"/>
      <c r="P145" s="430"/>
      <c r="Q145" s="452"/>
      <c r="R145" s="452"/>
    </row>
    <row r="146" spans="1:18" ht="16.5" thickTop="1">
      <c r="A146" s="769" t="s">
        <v>67</v>
      </c>
      <c r="B146" s="784" t="s">
        <v>366</v>
      </c>
      <c r="C146" s="785"/>
      <c r="D146" s="786"/>
      <c r="E146" s="468"/>
      <c r="F146" s="468"/>
      <c r="G146" s="468"/>
      <c r="H146" s="468"/>
      <c r="I146" s="468"/>
      <c r="J146" s="468"/>
      <c r="K146" s="468"/>
      <c r="L146" s="468"/>
      <c r="M146" s="468"/>
      <c r="N146" s="468"/>
      <c r="O146" s="468"/>
      <c r="P146" s="468"/>
      <c r="Q146" s="469"/>
      <c r="R146" s="469"/>
    </row>
    <row r="147" spans="1:18" ht="16.5" thickBot="1">
      <c r="A147" s="524"/>
      <c r="B147" s="787" t="s">
        <v>367</v>
      </c>
      <c r="C147" s="788"/>
      <c r="D147" s="789"/>
      <c r="E147" s="470"/>
      <c r="F147" s="470"/>
      <c r="G147" s="470"/>
      <c r="H147" s="470"/>
      <c r="I147" s="470"/>
      <c r="J147" s="470"/>
      <c r="K147" s="470"/>
      <c r="L147" s="470"/>
      <c r="M147" s="470"/>
      <c r="N147" s="470"/>
      <c r="O147" s="470"/>
      <c r="P147" s="470"/>
      <c r="Q147" s="471"/>
      <c r="R147" s="471"/>
    </row>
    <row r="150" spans="1:18" ht="15.75">
      <c r="A150" s="21"/>
      <c r="B150" s="128"/>
      <c r="C150" s="472"/>
      <c r="D150" s="129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2"/>
      <c r="R150" s="132"/>
    </row>
  </sheetData>
  <mergeCells count="56">
    <mergeCell ref="A1:R1"/>
    <mergeCell ref="A2:R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A5:A21"/>
    <mergeCell ref="B5:B21"/>
    <mergeCell ref="A22:A61"/>
    <mergeCell ref="B22:B26"/>
    <mergeCell ref="B27:B30"/>
    <mergeCell ref="B31:B59"/>
    <mergeCell ref="M64:N64"/>
    <mergeCell ref="O64:P64"/>
    <mergeCell ref="Q64:R64"/>
    <mergeCell ref="A66:A97"/>
    <mergeCell ref="B66:B70"/>
    <mergeCell ref="B71:B73"/>
    <mergeCell ref="B74:B97"/>
    <mergeCell ref="A62:R62"/>
    <mergeCell ref="A63:R63"/>
    <mergeCell ref="A64:A65"/>
    <mergeCell ref="B64:B65"/>
    <mergeCell ref="C64:C65"/>
    <mergeCell ref="D64:D65"/>
    <mergeCell ref="E64:F64"/>
    <mergeCell ref="G64:H64"/>
    <mergeCell ref="I64:J64"/>
    <mergeCell ref="K64:L64"/>
    <mergeCell ref="A100:A106"/>
    <mergeCell ref="B100:B104"/>
    <mergeCell ref="B105:B106"/>
    <mergeCell ref="A109:R109"/>
    <mergeCell ref="A110:R110"/>
    <mergeCell ref="A111:A112"/>
    <mergeCell ref="B111:B112"/>
    <mergeCell ref="C111:C112"/>
    <mergeCell ref="D111:D112"/>
    <mergeCell ref="E111:F111"/>
    <mergeCell ref="A113:B126"/>
    <mergeCell ref="A146:A147"/>
    <mergeCell ref="B146:D146"/>
    <mergeCell ref="B147:D147"/>
    <mergeCell ref="G111:H111"/>
    <mergeCell ref="I111:J111"/>
    <mergeCell ref="K111:L111"/>
    <mergeCell ref="M111:N111"/>
    <mergeCell ref="O111:P111"/>
    <mergeCell ref="Q111:R1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9"/>
  <sheetViews>
    <sheetView rightToLeft="1" workbookViewId="0">
      <selection activeCell="D62" sqref="D62"/>
    </sheetView>
  </sheetViews>
  <sheetFormatPr defaultRowHeight="14.25"/>
  <cols>
    <col min="1" max="1" width="4.625" customWidth="1"/>
    <col min="2" max="2" width="5.5" customWidth="1"/>
    <col min="3" max="3" width="4.375" bestFit="1" customWidth="1"/>
    <col min="4" max="4" width="69.5" customWidth="1"/>
    <col min="5" max="12" width="6" style="244" customWidth="1"/>
    <col min="13" max="14" width="7.25" style="244" bestFit="1" customWidth="1"/>
    <col min="15" max="15" width="7.25" style="245" hidden="1" customWidth="1"/>
    <col min="16" max="16" width="12.875" style="246" hidden="1" customWidth="1"/>
    <col min="17" max="17" width="7.25" style="245" bestFit="1" customWidth="1"/>
    <col min="18" max="18" width="7.25" style="246" bestFit="1" customWidth="1"/>
    <col min="19" max="19" width="7.25" style="245" bestFit="1" customWidth="1"/>
    <col min="20" max="20" width="7.25" style="246" bestFit="1" customWidth="1"/>
    <col min="21" max="21" width="2.875" style="1" bestFit="1" customWidth="1"/>
    <col min="22" max="22" width="9" style="1"/>
    <col min="23" max="23" width="11.625" style="1" bestFit="1" customWidth="1"/>
    <col min="24" max="24" width="23.375" style="1" bestFit="1" customWidth="1"/>
    <col min="25" max="25" width="9.375" style="1" bestFit="1" customWidth="1"/>
    <col min="26" max="26" width="19.875" style="1" bestFit="1" customWidth="1"/>
    <col min="27" max="27" width="8.625" style="1" bestFit="1" customWidth="1"/>
    <col min="28" max="28" width="19.875" style="1" bestFit="1" customWidth="1"/>
    <col min="29" max="29" width="7.125" style="1" bestFit="1" customWidth="1"/>
    <col min="30" max="30" width="19.875" style="1" bestFit="1" customWidth="1"/>
    <col min="31" max="31" width="11.25" style="1" bestFit="1" customWidth="1"/>
    <col min="32" max="32" width="19.875" style="1" bestFit="1" customWidth="1"/>
    <col min="33" max="33" width="7.125" style="1" bestFit="1" customWidth="1"/>
    <col min="34" max="34" width="19.875" style="1" bestFit="1" customWidth="1"/>
    <col min="35" max="36" width="8.75" style="1" bestFit="1" customWidth="1"/>
    <col min="37" max="37" width="9" style="1"/>
    <col min="38" max="38" width="86.5" style="1" bestFit="1" customWidth="1"/>
    <col min="39" max="39" width="2.875" style="1" bestFit="1" customWidth="1"/>
    <col min="40" max="256" width="9" style="1"/>
    <col min="257" max="257" width="4.625" style="1" customWidth="1"/>
    <col min="258" max="258" width="5.5" style="1" customWidth="1"/>
    <col min="259" max="259" width="4.375" style="1" bestFit="1" customWidth="1"/>
    <col min="260" max="260" width="69.5" style="1" customWidth="1"/>
    <col min="261" max="268" width="6" style="1" customWidth="1"/>
    <col min="269" max="270" width="7.25" style="1" bestFit="1" customWidth="1"/>
    <col min="271" max="272" width="0" style="1" hidden="1" customWidth="1"/>
    <col min="273" max="276" width="7.25" style="1" bestFit="1" customWidth="1"/>
    <col min="277" max="277" width="2.875" style="1" bestFit="1" customWidth="1"/>
    <col min="278" max="278" width="9" style="1"/>
    <col min="279" max="279" width="11.625" style="1" bestFit="1" customWidth="1"/>
    <col min="280" max="280" width="23.375" style="1" bestFit="1" customWidth="1"/>
    <col min="281" max="281" width="9.375" style="1" bestFit="1" customWidth="1"/>
    <col min="282" max="282" width="19.875" style="1" bestFit="1" customWidth="1"/>
    <col min="283" max="283" width="8.625" style="1" bestFit="1" customWidth="1"/>
    <col min="284" max="284" width="19.875" style="1" bestFit="1" customWidth="1"/>
    <col min="285" max="285" width="7.125" style="1" bestFit="1" customWidth="1"/>
    <col min="286" max="286" width="19.875" style="1" bestFit="1" customWidth="1"/>
    <col min="287" max="287" width="11.25" style="1" bestFit="1" customWidth="1"/>
    <col min="288" max="288" width="19.875" style="1" bestFit="1" customWidth="1"/>
    <col min="289" max="289" width="7.125" style="1" bestFit="1" customWidth="1"/>
    <col min="290" max="290" width="19.875" style="1" bestFit="1" customWidth="1"/>
    <col min="291" max="292" width="8.75" style="1" bestFit="1" customWidth="1"/>
    <col min="293" max="293" width="9" style="1"/>
    <col min="294" max="294" width="86.5" style="1" bestFit="1" customWidth="1"/>
    <col min="295" max="295" width="2.875" style="1" bestFit="1" customWidth="1"/>
    <col min="296" max="512" width="9" style="1"/>
    <col min="513" max="513" width="4.625" style="1" customWidth="1"/>
    <col min="514" max="514" width="5.5" style="1" customWidth="1"/>
    <col min="515" max="515" width="4.375" style="1" bestFit="1" customWidth="1"/>
    <col min="516" max="516" width="69.5" style="1" customWidth="1"/>
    <col min="517" max="524" width="6" style="1" customWidth="1"/>
    <col min="525" max="526" width="7.25" style="1" bestFit="1" customWidth="1"/>
    <col min="527" max="528" width="0" style="1" hidden="1" customWidth="1"/>
    <col min="529" max="532" width="7.25" style="1" bestFit="1" customWidth="1"/>
    <col min="533" max="533" width="2.875" style="1" bestFit="1" customWidth="1"/>
    <col min="534" max="534" width="9" style="1"/>
    <col min="535" max="535" width="11.625" style="1" bestFit="1" customWidth="1"/>
    <col min="536" max="536" width="23.375" style="1" bestFit="1" customWidth="1"/>
    <col min="537" max="537" width="9.375" style="1" bestFit="1" customWidth="1"/>
    <col min="538" max="538" width="19.875" style="1" bestFit="1" customWidth="1"/>
    <col min="539" max="539" width="8.625" style="1" bestFit="1" customWidth="1"/>
    <col min="540" max="540" width="19.875" style="1" bestFit="1" customWidth="1"/>
    <col min="541" max="541" width="7.125" style="1" bestFit="1" customWidth="1"/>
    <col min="542" max="542" width="19.875" style="1" bestFit="1" customWidth="1"/>
    <col min="543" max="543" width="11.25" style="1" bestFit="1" customWidth="1"/>
    <col min="544" max="544" width="19.875" style="1" bestFit="1" customWidth="1"/>
    <col min="545" max="545" width="7.125" style="1" bestFit="1" customWidth="1"/>
    <col min="546" max="546" width="19.875" style="1" bestFit="1" customWidth="1"/>
    <col min="547" max="548" width="8.75" style="1" bestFit="1" customWidth="1"/>
    <col min="549" max="549" width="9" style="1"/>
    <col min="550" max="550" width="86.5" style="1" bestFit="1" customWidth="1"/>
    <col min="551" max="551" width="2.875" style="1" bestFit="1" customWidth="1"/>
    <col min="552" max="768" width="9" style="1"/>
    <col min="769" max="769" width="4.625" style="1" customWidth="1"/>
    <col min="770" max="770" width="5.5" style="1" customWidth="1"/>
    <col min="771" max="771" width="4.375" style="1" bestFit="1" customWidth="1"/>
    <col min="772" max="772" width="69.5" style="1" customWidth="1"/>
    <col min="773" max="780" width="6" style="1" customWidth="1"/>
    <col min="781" max="782" width="7.25" style="1" bestFit="1" customWidth="1"/>
    <col min="783" max="784" width="0" style="1" hidden="1" customWidth="1"/>
    <col min="785" max="788" width="7.25" style="1" bestFit="1" customWidth="1"/>
    <col min="789" max="789" width="2.875" style="1" bestFit="1" customWidth="1"/>
    <col min="790" max="790" width="9" style="1"/>
    <col min="791" max="791" width="11.625" style="1" bestFit="1" customWidth="1"/>
    <col min="792" max="792" width="23.375" style="1" bestFit="1" customWidth="1"/>
    <col min="793" max="793" width="9.375" style="1" bestFit="1" customWidth="1"/>
    <col min="794" max="794" width="19.875" style="1" bestFit="1" customWidth="1"/>
    <col min="795" max="795" width="8.625" style="1" bestFit="1" customWidth="1"/>
    <col min="796" max="796" width="19.875" style="1" bestFit="1" customWidth="1"/>
    <col min="797" max="797" width="7.125" style="1" bestFit="1" customWidth="1"/>
    <col min="798" max="798" width="19.875" style="1" bestFit="1" customWidth="1"/>
    <col min="799" max="799" width="11.25" style="1" bestFit="1" customWidth="1"/>
    <col min="800" max="800" width="19.875" style="1" bestFit="1" customWidth="1"/>
    <col min="801" max="801" width="7.125" style="1" bestFit="1" customWidth="1"/>
    <col min="802" max="802" width="19.875" style="1" bestFit="1" customWidth="1"/>
    <col min="803" max="804" width="8.75" style="1" bestFit="1" customWidth="1"/>
    <col min="805" max="805" width="9" style="1"/>
    <col min="806" max="806" width="86.5" style="1" bestFit="1" customWidth="1"/>
    <col min="807" max="807" width="2.875" style="1" bestFit="1" customWidth="1"/>
    <col min="808" max="1024" width="9" style="1"/>
    <col min="1025" max="1025" width="4.625" style="1" customWidth="1"/>
    <col min="1026" max="1026" width="5.5" style="1" customWidth="1"/>
    <col min="1027" max="1027" width="4.375" style="1" bestFit="1" customWidth="1"/>
    <col min="1028" max="1028" width="69.5" style="1" customWidth="1"/>
    <col min="1029" max="1036" width="6" style="1" customWidth="1"/>
    <col min="1037" max="1038" width="7.25" style="1" bestFit="1" customWidth="1"/>
    <col min="1039" max="1040" width="0" style="1" hidden="1" customWidth="1"/>
    <col min="1041" max="1044" width="7.25" style="1" bestFit="1" customWidth="1"/>
    <col min="1045" max="1045" width="2.875" style="1" bestFit="1" customWidth="1"/>
    <col min="1046" max="1046" width="9" style="1"/>
    <col min="1047" max="1047" width="11.625" style="1" bestFit="1" customWidth="1"/>
    <col min="1048" max="1048" width="23.375" style="1" bestFit="1" customWidth="1"/>
    <col min="1049" max="1049" width="9.375" style="1" bestFit="1" customWidth="1"/>
    <col min="1050" max="1050" width="19.875" style="1" bestFit="1" customWidth="1"/>
    <col min="1051" max="1051" width="8.625" style="1" bestFit="1" customWidth="1"/>
    <col min="1052" max="1052" width="19.875" style="1" bestFit="1" customWidth="1"/>
    <col min="1053" max="1053" width="7.125" style="1" bestFit="1" customWidth="1"/>
    <col min="1054" max="1054" width="19.875" style="1" bestFit="1" customWidth="1"/>
    <col min="1055" max="1055" width="11.25" style="1" bestFit="1" customWidth="1"/>
    <col min="1056" max="1056" width="19.875" style="1" bestFit="1" customWidth="1"/>
    <col min="1057" max="1057" width="7.125" style="1" bestFit="1" customWidth="1"/>
    <col min="1058" max="1058" width="19.875" style="1" bestFit="1" customWidth="1"/>
    <col min="1059" max="1060" width="8.75" style="1" bestFit="1" customWidth="1"/>
    <col min="1061" max="1061" width="9" style="1"/>
    <col min="1062" max="1062" width="86.5" style="1" bestFit="1" customWidth="1"/>
    <col min="1063" max="1063" width="2.875" style="1" bestFit="1" customWidth="1"/>
    <col min="1064" max="1280" width="9" style="1"/>
    <col min="1281" max="1281" width="4.625" style="1" customWidth="1"/>
    <col min="1282" max="1282" width="5.5" style="1" customWidth="1"/>
    <col min="1283" max="1283" width="4.375" style="1" bestFit="1" customWidth="1"/>
    <col min="1284" max="1284" width="69.5" style="1" customWidth="1"/>
    <col min="1285" max="1292" width="6" style="1" customWidth="1"/>
    <col min="1293" max="1294" width="7.25" style="1" bestFit="1" customWidth="1"/>
    <col min="1295" max="1296" width="0" style="1" hidden="1" customWidth="1"/>
    <col min="1297" max="1300" width="7.25" style="1" bestFit="1" customWidth="1"/>
    <col min="1301" max="1301" width="2.875" style="1" bestFit="1" customWidth="1"/>
    <col min="1302" max="1302" width="9" style="1"/>
    <col min="1303" max="1303" width="11.625" style="1" bestFit="1" customWidth="1"/>
    <col min="1304" max="1304" width="23.375" style="1" bestFit="1" customWidth="1"/>
    <col min="1305" max="1305" width="9.375" style="1" bestFit="1" customWidth="1"/>
    <col min="1306" max="1306" width="19.875" style="1" bestFit="1" customWidth="1"/>
    <col min="1307" max="1307" width="8.625" style="1" bestFit="1" customWidth="1"/>
    <col min="1308" max="1308" width="19.875" style="1" bestFit="1" customWidth="1"/>
    <col min="1309" max="1309" width="7.125" style="1" bestFit="1" customWidth="1"/>
    <col min="1310" max="1310" width="19.875" style="1" bestFit="1" customWidth="1"/>
    <col min="1311" max="1311" width="11.25" style="1" bestFit="1" customWidth="1"/>
    <col min="1312" max="1312" width="19.875" style="1" bestFit="1" customWidth="1"/>
    <col min="1313" max="1313" width="7.125" style="1" bestFit="1" customWidth="1"/>
    <col min="1314" max="1314" width="19.875" style="1" bestFit="1" customWidth="1"/>
    <col min="1315" max="1316" width="8.75" style="1" bestFit="1" customWidth="1"/>
    <col min="1317" max="1317" width="9" style="1"/>
    <col min="1318" max="1318" width="86.5" style="1" bestFit="1" customWidth="1"/>
    <col min="1319" max="1319" width="2.875" style="1" bestFit="1" customWidth="1"/>
    <col min="1320" max="1536" width="9" style="1"/>
    <col min="1537" max="1537" width="4.625" style="1" customWidth="1"/>
    <col min="1538" max="1538" width="5.5" style="1" customWidth="1"/>
    <col min="1539" max="1539" width="4.375" style="1" bestFit="1" customWidth="1"/>
    <col min="1540" max="1540" width="69.5" style="1" customWidth="1"/>
    <col min="1541" max="1548" width="6" style="1" customWidth="1"/>
    <col min="1549" max="1550" width="7.25" style="1" bestFit="1" customWidth="1"/>
    <col min="1551" max="1552" width="0" style="1" hidden="1" customWidth="1"/>
    <col min="1553" max="1556" width="7.25" style="1" bestFit="1" customWidth="1"/>
    <col min="1557" max="1557" width="2.875" style="1" bestFit="1" customWidth="1"/>
    <col min="1558" max="1558" width="9" style="1"/>
    <col min="1559" max="1559" width="11.625" style="1" bestFit="1" customWidth="1"/>
    <col min="1560" max="1560" width="23.375" style="1" bestFit="1" customWidth="1"/>
    <col min="1561" max="1561" width="9.375" style="1" bestFit="1" customWidth="1"/>
    <col min="1562" max="1562" width="19.875" style="1" bestFit="1" customWidth="1"/>
    <col min="1563" max="1563" width="8.625" style="1" bestFit="1" customWidth="1"/>
    <col min="1564" max="1564" width="19.875" style="1" bestFit="1" customWidth="1"/>
    <col min="1565" max="1565" width="7.125" style="1" bestFit="1" customWidth="1"/>
    <col min="1566" max="1566" width="19.875" style="1" bestFit="1" customWidth="1"/>
    <col min="1567" max="1567" width="11.25" style="1" bestFit="1" customWidth="1"/>
    <col min="1568" max="1568" width="19.875" style="1" bestFit="1" customWidth="1"/>
    <col min="1569" max="1569" width="7.125" style="1" bestFit="1" customWidth="1"/>
    <col min="1570" max="1570" width="19.875" style="1" bestFit="1" customWidth="1"/>
    <col min="1571" max="1572" width="8.75" style="1" bestFit="1" customWidth="1"/>
    <col min="1573" max="1573" width="9" style="1"/>
    <col min="1574" max="1574" width="86.5" style="1" bestFit="1" customWidth="1"/>
    <col min="1575" max="1575" width="2.875" style="1" bestFit="1" customWidth="1"/>
    <col min="1576" max="1792" width="9" style="1"/>
    <col min="1793" max="1793" width="4.625" style="1" customWidth="1"/>
    <col min="1794" max="1794" width="5.5" style="1" customWidth="1"/>
    <col min="1795" max="1795" width="4.375" style="1" bestFit="1" customWidth="1"/>
    <col min="1796" max="1796" width="69.5" style="1" customWidth="1"/>
    <col min="1797" max="1804" width="6" style="1" customWidth="1"/>
    <col min="1805" max="1806" width="7.25" style="1" bestFit="1" customWidth="1"/>
    <col min="1807" max="1808" width="0" style="1" hidden="1" customWidth="1"/>
    <col min="1809" max="1812" width="7.25" style="1" bestFit="1" customWidth="1"/>
    <col min="1813" max="1813" width="2.875" style="1" bestFit="1" customWidth="1"/>
    <col min="1814" max="1814" width="9" style="1"/>
    <col min="1815" max="1815" width="11.625" style="1" bestFit="1" customWidth="1"/>
    <col min="1816" max="1816" width="23.375" style="1" bestFit="1" customWidth="1"/>
    <col min="1817" max="1817" width="9.375" style="1" bestFit="1" customWidth="1"/>
    <col min="1818" max="1818" width="19.875" style="1" bestFit="1" customWidth="1"/>
    <col min="1819" max="1819" width="8.625" style="1" bestFit="1" customWidth="1"/>
    <col min="1820" max="1820" width="19.875" style="1" bestFit="1" customWidth="1"/>
    <col min="1821" max="1821" width="7.125" style="1" bestFit="1" customWidth="1"/>
    <col min="1822" max="1822" width="19.875" style="1" bestFit="1" customWidth="1"/>
    <col min="1823" max="1823" width="11.25" style="1" bestFit="1" customWidth="1"/>
    <col min="1824" max="1824" width="19.875" style="1" bestFit="1" customWidth="1"/>
    <col min="1825" max="1825" width="7.125" style="1" bestFit="1" customWidth="1"/>
    <col min="1826" max="1826" width="19.875" style="1" bestFit="1" customWidth="1"/>
    <col min="1827" max="1828" width="8.75" style="1" bestFit="1" customWidth="1"/>
    <col min="1829" max="1829" width="9" style="1"/>
    <col min="1830" max="1830" width="86.5" style="1" bestFit="1" customWidth="1"/>
    <col min="1831" max="1831" width="2.875" style="1" bestFit="1" customWidth="1"/>
    <col min="1832" max="2048" width="9" style="1"/>
    <col min="2049" max="2049" width="4.625" style="1" customWidth="1"/>
    <col min="2050" max="2050" width="5.5" style="1" customWidth="1"/>
    <col min="2051" max="2051" width="4.375" style="1" bestFit="1" customWidth="1"/>
    <col min="2052" max="2052" width="69.5" style="1" customWidth="1"/>
    <col min="2053" max="2060" width="6" style="1" customWidth="1"/>
    <col min="2061" max="2062" width="7.25" style="1" bestFit="1" customWidth="1"/>
    <col min="2063" max="2064" width="0" style="1" hidden="1" customWidth="1"/>
    <col min="2065" max="2068" width="7.25" style="1" bestFit="1" customWidth="1"/>
    <col min="2069" max="2069" width="2.875" style="1" bestFit="1" customWidth="1"/>
    <col min="2070" max="2070" width="9" style="1"/>
    <col min="2071" max="2071" width="11.625" style="1" bestFit="1" customWidth="1"/>
    <col min="2072" max="2072" width="23.375" style="1" bestFit="1" customWidth="1"/>
    <col min="2073" max="2073" width="9.375" style="1" bestFit="1" customWidth="1"/>
    <col min="2074" max="2074" width="19.875" style="1" bestFit="1" customWidth="1"/>
    <col min="2075" max="2075" width="8.625" style="1" bestFit="1" customWidth="1"/>
    <col min="2076" max="2076" width="19.875" style="1" bestFit="1" customWidth="1"/>
    <col min="2077" max="2077" width="7.125" style="1" bestFit="1" customWidth="1"/>
    <col min="2078" max="2078" width="19.875" style="1" bestFit="1" customWidth="1"/>
    <col min="2079" max="2079" width="11.25" style="1" bestFit="1" customWidth="1"/>
    <col min="2080" max="2080" width="19.875" style="1" bestFit="1" customWidth="1"/>
    <col min="2081" max="2081" width="7.125" style="1" bestFit="1" customWidth="1"/>
    <col min="2082" max="2082" width="19.875" style="1" bestFit="1" customWidth="1"/>
    <col min="2083" max="2084" width="8.75" style="1" bestFit="1" customWidth="1"/>
    <col min="2085" max="2085" width="9" style="1"/>
    <col min="2086" max="2086" width="86.5" style="1" bestFit="1" customWidth="1"/>
    <col min="2087" max="2087" width="2.875" style="1" bestFit="1" customWidth="1"/>
    <col min="2088" max="2304" width="9" style="1"/>
    <col min="2305" max="2305" width="4.625" style="1" customWidth="1"/>
    <col min="2306" max="2306" width="5.5" style="1" customWidth="1"/>
    <col min="2307" max="2307" width="4.375" style="1" bestFit="1" customWidth="1"/>
    <col min="2308" max="2308" width="69.5" style="1" customWidth="1"/>
    <col min="2309" max="2316" width="6" style="1" customWidth="1"/>
    <col min="2317" max="2318" width="7.25" style="1" bestFit="1" customWidth="1"/>
    <col min="2319" max="2320" width="0" style="1" hidden="1" customWidth="1"/>
    <col min="2321" max="2324" width="7.25" style="1" bestFit="1" customWidth="1"/>
    <col min="2325" max="2325" width="2.875" style="1" bestFit="1" customWidth="1"/>
    <col min="2326" max="2326" width="9" style="1"/>
    <col min="2327" max="2327" width="11.625" style="1" bestFit="1" customWidth="1"/>
    <col min="2328" max="2328" width="23.375" style="1" bestFit="1" customWidth="1"/>
    <col min="2329" max="2329" width="9.375" style="1" bestFit="1" customWidth="1"/>
    <col min="2330" max="2330" width="19.875" style="1" bestFit="1" customWidth="1"/>
    <col min="2331" max="2331" width="8.625" style="1" bestFit="1" customWidth="1"/>
    <col min="2332" max="2332" width="19.875" style="1" bestFit="1" customWidth="1"/>
    <col min="2333" max="2333" width="7.125" style="1" bestFit="1" customWidth="1"/>
    <col min="2334" max="2334" width="19.875" style="1" bestFit="1" customWidth="1"/>
    <col min="2335" max="2335" width="11.25" style="1" bestFit="1" customWidth="1"/>
    <col min="2336" max="2336" width="19.875" style="1" bestFit="1" customWidth="1"/>
    <col min="2337" max="2337" width="7.125" style="1" bestFit="1" customWidth="1"/>
    <col min="2338" max="2338" width="19.875" style="1" bestFit="1" customWidth="1"/>
    <col min="2339" max="2340" width="8.75" style="1" bestFit="1" customWidth="1"/>
    <col min="2341" max="2341" width="9" style="1"/>
    <col min="2342" max="2342" width="86.5" style="1" bestFit="1" customWidth="1"/>
    <col min="2343" max="2343" width="2.875" style="1" bestFit="1" customWidth="1"/>
    <col min="2344" max="2560" width="9" style="1"/>
    <col min="2561" max="2561" width="4.625" style="1" customWidth="1"/>
    <col min="2562" max="2562" width="5.5" style="1" customWidth="1"/>
    <col min="2563" max="2563" width="4.375" style="1" bestFit="1" customWidth="1"/>
    <col min="2564" max="2564" width="69.5" style="1" customWidth="1"/>
    <col min="2565" max="2572" width="6" style="1" customWidth="1"/>
    <col min="2573" max="2574" width="7.25" style="1" bestFit="1" customWidth="1"/>
    <col min="2575" max="2576" width="0" style="1" hidden="1" customWidth="1"/>
    <col min="2577" max="2580" width="7.25" style="1" bestFit="1" customWidth="1"/>
    <col min="2581" max="2581" width="2.875" style="1" bestFit="1" customWidth="1"/>
    <col min="2582" max="2582" width="9" style="1"/>
    <col min="2583" max="2583" width="11.625" style="1" bestFit="1" customWidth="1"/>
    <col min="2584" max="2584" width="23.375" style="1" bestFit="1" customWidth="1"/>
    <col min="2585" max="2585" width="9.375" style="1" bestFit="1" customWidth="1"/>
    <col min="2586" max="2586" width="19.875" style="1" bestFit="1" customWidth="1"/>
    <col min="2587" max="2587" width="8.625" style="1" bestFit="1" customWidth="1"/>
    <col min="2588" max="2588" width="19.875" style="1" bestFit="1" customWidth="1"/>
    <col min="2589" max="2589" width="7.125" style="1" bestFit="1" customWidth="1"/>
    <col min="2590" max="2590" width="19.875" style="1" bestFit="1" customWidth="1"/>
    <col min="2591" max="2591" width="11.25" style="1" bestFit="1" customWidth="1"/>
    <col min="2592" max="2592" width="19.875" style="1" bestFit="1" customWidth="1"/>
    <col min="2593" max="2593" width="7.125" style="1" bestFit="1" customWidth="1"/>
    <col min="2594" max="2594" width="19.875" style="1" bestFit="1" customWidth="1"/>
    <col min="2595" max="2596" width="8.75" style="1" bestFit="1" customWidth="1"/>
    <col min="2597" max="2597" width="9" style="1"/>
    <col min="2598" max="2598" width="86.5" style="1" bestFit="1" customWidth="1"/>
    <col min="2599" max="2599" width="2.875" style="1" bestFit="1" customWidth="1"/>
    <col min="2600" max="2816" width="9" style="1"/>
    <col min="2817" max="2817" width="4.625" style="1" customWidth="1"/>
    <col min="2818" max="2818" width="5.5" style="1" customWidth="1"/>
    <col min="2819" max="2819" width="4.375" style="1" bestFit="1" customWidth="1"/>
    <col min="2820" max="2820" width="69.5" style="1" customWidth="1"/>
    <col min="2821" max="2828" width="6" style="1" customWidth="1"/>
    <col min="2829" max="2830" width="7.25" style="1" bestFit="1" customWidth="1"/>
    <col min="2831" max="2832" width="0" style="1" hidden="1" customWidth="1"/>
    <col min="2833" max="2836" width="7.25" style="1" bestFit="1" customWidth="1"/>
    <col min="2837" max="2837" width="2.875" style="1" bestFit="1" customWidth="1"/>
    <col min="2838" max="2838" width="9" style="1"/>
    <col min="2839" max="2839" width="11.625" style="1" bestFit="1" customWidth="1"/>
    <col min="2840" max="2840" width="23.375" style="1" bestFit="1" customWidth="1"/>
    <col min="2841" max="2841" width="9.375" style="1" bestFit="1" customWidth="1"/>
    <col min="2842" max="2842" width="19.875" style="1" bestFit="1" customWidth="1"/>
    <col min="2843" max="2843" width="8.625" style="1" bestFit="1" customWidth="1"/>
    <col min="2844" max="2844" width="19.875" style="1" bestFit="1" customWidth="1"/>
    <col min="2845" max="2845" width="7.125" style="1" bestFit="1" customWidth="1"/>
    <col min="2846" max="2846" width="19.875" style="1" bestFit="1" customWidth="1"/>
    <col min="2847" max="2847" width="11.25" style="1" bestFit="1" customWidth="1"/>
    <col min="2848" max="2848" width="19.875" style="1" bestFit="1" customWidth="1"/>
    <col min="2849" max="2849" width="7.125" style="1" bestFit="1" customWidth="1"/>
    <col min="2850" max="2850" width="19.875" style="1" bestFit="1" customWidth="1"/>
    <col min="2851" max="2852" width="8.75" style="1" bestFit="1" customWidth="1"/>
    <col min="2853" max="2853" width="9" style="1"/>
    <col min="2854" max="2854" width="86.5" style="1" bestFit="1" customWidth="1"/>
    <col min="2855" max="2855" width="2.875" style="1" bestFit="1" customWidth="1"/>
    <col min="2856" max="3072" width="9" style="1"/>
    <col min="3073" max="3073" width="4.625" style="1" customWidth="1"/>
    <col min="3074" max="3074" width="5.5" style="1" customWidth="1"/>
    <col min="3075" max="3075" width="4.375" style="1" bestFit="1" customWidth="1"/>
    <col min="3076" max="3076" width="69.5" style="1" customWidth="1"/>
    <col min="3077" max="3084" width="6" style="1" customWidth="1"/>
    <col min="3085" max="3086" width="7.25" style="1" bestFit="1" customWidth="1"/>
    <col min="3087" max="3088" width="0" style="1" hidden="1" customWidth="1"/>
    <col min="3089" max="3092" width="7.25" style="1" bestFit="1" customWidth="1"/>
    <col min="3093" max="3093" width="2.875" style="1" bestFit="1" customWidth="1"/>
    <col min="3094" max="3094" width="9" style="1"/>
    <col min="3095" max="3095" width="11.625" style="1" bestFit="1" customWidth="1"/>
    <col min="3096" max="3096" width="23.375" style="1" bestFit="1" customWidth="1"/>
    <col min="3097" max="3097" width="9.375" style="1" bestFit="1" customWidth="1"/>
    <col min="3098" max="3098" width="19.875" style="1" bestFit="1" customWidth="1"/>
    <col min="3099" max="3099" width="8.625" style="1" bestFit="1" customWidth="1"/>
    <col min="3100" max="3100" width="19.875" style="1" bestFit="1" customWidth="1"/>
    <col min="3101" max="3101" width="7.125" style="1" bestFit="1" customWidth="1"/>
    <col min="3102" max="3102" width="19.875" style="1" bestFit="1" customWidth="1"/>
    <col min="3103" max="3103" width="11.25" style="1" bestFit="1" customWidth="1"/>
    <col min="3104" max="3104" width="19.875" style="1" bestFit="1" customWidth="1"/>
    <col min="3105" max="3105" width="7.125" style="1" bestFit="1" customWidth="1"/>
    <col min="3106" max="3106" width="19.875" style="1" bestFit="1" customWidth="1"/>
    <col min="3107" max="3108" width="8.75" style="1" bestFit="1" customWidth="1"/>
    <col min="3109" max="3109" width="9" style="1"/>
    <col min="3110" max="3110" width="86.5" style="1" bestFit="1" customWidth="1"/>
    <col min="3111" max="3111" width="2.875" style="1" bestFit="1" customWidth="1"/>
    <col min="3112" max="3328" width="9" style="1"/>
    <col min="3329" max="3329" width="4.625" style="1" customWidth="1"/>
    <col min="3330" max="3330" width="5.5" style="1" customWidth="1"/>
    <col min="3331" max="3331" width="4.375" style="1" bestFit="1" customWidth="1"/>
    <col min="3332" max="3332" width="69.5" style="1" customWidth="1"/>
    <col min="3333" max="3340" width="6" style="1" customWidth="1"/>
    <col min="3341" max="3342" width="7.25" style="1" bestFit="1" customWidth="1"/>
    <col min="3343" max="3344" width="0" style="1" hidden="1" customWidth="1"/>
    <col min="3345" max="3348" width="7.25" style="1" bestFit="1" customWidth="1"/>
    <col min="3349" max="3349" width="2.875" style="1" bestFit="1" customWidth="1"/>
    <col min="3350" max="3350" width="9" style="1"/>
    <col min="3351" max="3351" width="11.625" style="1" bestFit="1" customWidth="1"/>
    <col min="3352" max="3352" width="23.375" style="1" bestFit="1" customWidth="1"/>
    <col min="3353" max="3353" width="9.375" style="1" bestFit="1" customWidth="1"/>
    <col min="3354" max="3354" width="19.875" style="1" bestFit="1" customWidth="1"/>
    <col min="3355" max="3355" width="8.625" style="1" bestFit="1" customWidth="1"/>
    <col min="3356" max="3356" width="19.875" style="1" bestFit="1" customWidth="1"/>
    <col min="3357" max="3357" width="7.125" style="1" bestFit="1" customWidth="1"/>
    <col min="3358" max="3358" width="19.875" style="1" bestFit="1" customWidth="1"/>
    <col min="3359" max="3359" width="11.25" style="1" bestFit="1" customWidth="1"/>
    <col min="3360" max="3360" width="19.875" style="1" bestFit="1" customWidth="1"/>
    <col min="3361" max="3361" width="7.125" style="1" bestFit="1" customWidth="1"/>
    <col min="3362" max="3362" width="19.875" style="1" bestFit="1" customWidth="1"/>
    <col min="3363" max="3364" width="8.75" style="1" bestFit="1" customWidth="1"/>
    <col min="3365" max="3365" width="9" style="1"/>
    <col min="3366" max="3366" width="86.5" style="1" bestFit="1" customWidth="1"/>
    <col min="3367" max="3367" width="2.875" style="1" bestFit="1" customWidth="1"/>
    <col min="3368" max="3584" width="9" style="1"/>
    <col min="3585" max="3585" width="4.625" style="1" customWidth="1"/>
    <col min="3586" max="3586" width="5.5" style="1" customWidth="1"/>
    <col min="3587" max="3587" width="4.375" style="1" bestFit="1" customWidth="1"/>
    <col min="3588" max="3588" width="69.5" style="1" customWidth="1"/>
    <col min="3589" max="3596" width="6" style="1" customWidth="1"/>
    <col min="3597" max="3598" width="7.25" style="1" bestFit="1" customWidth="1"/>
    <col min="3599" max="3600" width="0" style="1" hidden="1" customWidth="1"/>
    <col min="3601" max="3604" width="7.25" style="1" bestFit="1" customWidth="1"/>
    <col min="3605" max="3605" width="2.875" style="1" bestFit="1" customWidth="1"/>
    <col min="3606" max="3606" width="9" style="1"/>
    <col min="3607" max="3607" width="11.625" style="1" bestFit="1" customWidth="1"/>
    <col min="3608" max="3608" width="23.375" style="1" bestFit="1" customWidth="1"/>
    <col min="3609" max="3609" width="9.375" style="1" bestFit="1" customWidth="1"/>
    <col min="3610" max="3610" width="19.875" style="1" bestFit="1" customWidth="1"/>
    <col min="3611" max="3611" width="8.625" style="1" bestFit="1" customWidth="1"/>
    <col min="3612" max="3612" width="19.875" style="1" bestFit="1" customWidth="1"/>
    <col min="3613" max="3613" width="7.125" style="1" bestFit="1" customWidth="1"/>
    <col min="3614" max="3614" width="19.875" style="1" bestFit="1" customWidth="1"/>
    <col min="3615" max="3615" width="11.25" style="1" bestFit="1" customWidth="1"/>
    <col min="3616" max="3616" width="19.875" style="1" bestFit="1" customWidth="1"/>
    <col min="3617" max="3617" width="7.125" style="1" bestFit="1" customWidth="1"/>
    <col min="3618" max="3618" width="19.875" style="1" bestFit="1" customWidth="1"/>
    <col min="3619" max="3620" width="8.75" style="1" bestFit="1" customWidth="1"/>
    <col min="3621" max="3621" width="9" style="1"/>
    <col min="3622" max="3622" width="86.5" style="1" bestFit="1" customWidth="1"/>
    <col min="3623" max="3623" width="2.875" style="1" bestFit="1" customWidth="1"/>
    <col min="3624" max="3840" width="9" style="1"/>
    <col min="3841" max="3841" width="4.625" style="1" customWidth="1"/>
    <col min="3842" max="3842" width="5.5" style="1" customWidth="1"/>
    <col min="3843" max="3843" width="4.375" style="1" bestFit="1" customWidth="1"/>
    <col min="3844" max="3844" width="69.5" style="1" customWidth="1"/>
    <col min="3845" max="3852" width="6" style="1" customWidth="1"/>
    <col min="3853" max="3854" width="7.25" style="1" bestFit="1" customWidth="1"/>
    <col min="3855" max="3856" width="0" style="1" hidden="1" customWidth="1"/>
    <col min="3857" max="3860" width="7.25" style="1" bestFit="1" customWidth="1"/>
    <col min="3861" max="3861" width="2.875" style="1" bestFit="1" customWidth="1"/>
    <col min="3862" max="3862" width="9" style="1"/>
    <col min="3863" max="3863" width="11.625" style="1" bestFit="1" customWidth="1"/>
    <col min="3864" max="3864" width="23.375" style="1" bestFit="1" customWidth="1"/>
    <col min="3865" max="3865" width="9.375" style="1" bestFit="1" customWidth="1"/>
    <col min="3866" max="3866" width="19.875" style="1" bestFit="1" customWidth="1"/>
    <col min="3867" max="3867" width="8.625" style="1" bestFit="1" customWidth="1"/>
    <col min="3868" max="3868" width="19.875" style="1" bestFit="1" customWidth="1"/>
    <col min="3869" max="3869" width="7.125" style="1" bestFit="1" customWidth="1"/>
    <col min="3870" max="3870" width="19.875" style="1" bestFit="1" customWidth="1"/>
    <col min="3871" max="3871" width="11.25" style="1" bestFit="1" customWidth="1"/>
    <col min="3872" max="3872" width="19.875" style="1" bestFit="1" customWidth="1"/>
    <col min="3873" max="3873" width="7.125" style="1" bestFit="1" customWidth="1"/>
    <col min="3874" max="3874" width="19.875" style="1" bestFit="1" customWidth="1"/>
    <col min="3875" max="3876" width="8.75" style="1" bestFit="1" customWidth="1"/>
    <col min="3877" max="3877" width="9" style="1"/>
    <col min="3878" max="3878" width="86.5" style="1" bestFit="1" customWidth="1"/>
    <col min="3879" max="3879" width="2.875" style="1" bestFit="1" customWidth="1"/>
    <col min="3880" max="4096" width="9" style="1"/>
    <col min="4097" max="4097" width="4.625" style="1" customWidth="1"/>
    <col min="4098" max="4098" width="5.5" style="1" customWidth="1"/>
    <col min="4099" max="4099" width="4.375" style="1" bestFit="1" customWidth="1"/>
    <col min="4100" max="4100" width="69.5" style="1" customWidth="1"/>
    <col min="4101" max="4108" width="6" style="1" customWidth="1"/>
    <col min="4109" max="4110" width="7.25" style="1" bestFit="1" customWidth="1"/>
    <col min="4111" max="4112" width="0" style="1" hidden="1" customWidth="1"/>
    <col min="4113" max="4116" width="7.25" style="1" bestFit="1" customWidth="1"/>
    <col min="4117" max="4117" width="2.875" style="1" bestFit="1" customWidth="1"/>
    <col min="4118" max="4118" width="9" style="1"/>
    <col min="4119" max="4119" width="11.625" style="1" bestFit="1" customWidth="1"/>
    <col min="4120" max="4120" width="23.375" style="1" bestFit="1" customWidth="1"/>
    <col min="4121" max="4121" width="9.375" style="1" bestFit="1" customWidth="1"/>
    <col min="4122" max="4122" width="19.875" style="1" bestFit="1" customWidth="1"/>
    <col min="4123" max="4123" width="8.625" style="1" bestFit="1" customWidth="1"/>
    <col min="4124" max="4124" width="19.875" style="1" bestFit="1" customWidth="1"/>
    <col min="4125" max="4125" width="7.125" style="1" bestFit="1" customWidth="1"/>
    <col min="4126" max="4126" width="19.875" style="1" bestFit="1" customWidth="1"/>
    <col min="4127" max="4127" width="11.25" style="1" bestFit="1" customWidth="1"/>
    <col min="4128" max="4128" width="19.875" style="1" bestFit="1" customWidth="1"/>
    <col min="4129" max="4129" width="7.125" style="1" bestFit="1" customWidth="1"/>
    <col min="4130" max="4130" width="19.875" style="1" bestFit="1" customWidth="1"/>
    <col min="4131" max="4132" width="8.75" style="1" bestFit="1" customWidth="1"/>
    <col min="4133" max="4133" width="9" style="1"/>
    <col min="4134" max="4134" width="86.5" style="1" bestFit="1" customWidth="1"/>
    <col min="4135" max="4135" width="2.875" style="1" bestFit="1" customWidth="1"/>
    <col min="4136" max="4352" width="9" style="1"/>
    <col min="4353" max="4353" width="4.625" style="1" customWidth="1"/>
    <col min="4354" max="4354" width="5.5" style="1" customWidth="1"/>
    <col min="4355" max="4355" width="4.375" style="1" bestFit="1" customWidth="1"/>
    <col min="4356" max="4356" width="69.5" style="1" customWidth="1"/>
    <col min="4357" max="4364" width="6" style="1" customWidth="1"/>
    <col min="4365" max="4366" width="7.25" style="1" bestFit="1" customWidth="1"/>
    <col min="4367" max="4368" width="0" style="1" hidden="1" customWidth="1"/>
    <col min="4369" max="4372" width="7.25" style="1" bestFit="1" customWidth="1"/>
    <col min="4373" max="4373" width="2.875" style="1" bestFit="1" customWidth="1"/>
    <col min="4374" max="4374" width="9" style="1"/>
    <col min="4375" max="4375" width="11.625" style="1" bestFit="1" customWidth="1"/>
    <col min="4376" max="4376" width="23.375" style="1" bestFit="1" customWidth="1"/>
    <col min="4377" max="4377" width="9.375" style="1" bestFit="1" customWidth="1"/>
    <col min="4378" max="4378" width="19.875" style="1" bestFit="1" customWidth="1"/>
    <col min="4379" max="4379" width="8.625" style="1" bestFit="1" customWidth="1"/>
    <col min="4380" max="4380" width="19.875" style="1" bestFit="1" customWidth="1"/>
    <col min="4381" max="4381" width="7.125" style="1" bestFit="1" customWidth="1"/>
    <col min="4382" max="4382" width="19.875" style="1" bestFit="1" customWidth="1"/>
    <col min="4383" max="4383" width="11.25" style="1" bestFit="1" customWidth="1"/>
    <col min="4384" max="4384" width="19.875" style="1" bestFit="1" customWidth="1"/>
    <col min="4385" max="4385" width="7.125" style="1" bestFit="1" customWidth="1"/>
    <col min="4386" max="4386" width="19.875" style="1" bestFit="1" customWidth="1"/>
    <col min="4387" max="4388" width="8.75" style="1" bestFit="1" customWidth="1"/>
    <col min="4389" max="4389" width="9" style="1"/>
    <col min="4390" max="4390" width="86.5" style="1" bestFit="1" customWidth="1"/>
    <col min="4391" max="4391" width="2.875" style="1" bestFit="1" customWidth="1"/>
    <col min="4392" max="4608" width="9" style="1"/>
    <col min="4609" max="4609" width="4.625" style="1" customWidth="1"/>
    <col min="4610" max="4610" width="5.5" style="1" customWidth="1"/>
    <col min="4611" max="4611" width="4.375" style="1" bestFit="1" customWidth="1"/>
    <col min="4612" max="4612" width="69.5" style="1" customWidth="1"/>
    <col min="4613" max="4620" width="6" style="1" customWidth="1"/>
    <col min="4621" max="4622" width="7.25" style="1" bestFit="1" customWidth="1"/>
    <col min="4623" max="4624" width="0" style="1" hidden="1" customWidth="1"/>
    <col min="4625" max="4628" width="7.25" style="1" bestFit="1" customWidth="1"/>
    <col min="4629" max="4629" width="2.875" style="1" bestFit="1" customWidth="1"/>
    <col min="4630" max="4630" width="9" style="1"/>
    <col min="4631" max="4631" width="11.625" style="1" bestFit="1" customWidth="1"/>
    <col min="4632" max="4632" width="23.375" style="1" bestFit="1" customWidth="1"/>
    <col min="4633" max="4633" width="9.375" style="1" bestFit="1" customWidth="1"/>
    <col min="4634" max="4634" width="19.875" style="1" bestFit="1" customWidth="1"/>
    <col min="4635" max="4635" width="8.625" style="1" bestFit="1" customWidth="1"/>
    <col min="4636" max="4636" width="19.875" style="1" bestFit="1" customWidth="1"/>
    <col min="4637" max="4637" width="7.125" style="1" bestFit="1" customWidth="1"/>
    <col min="4638" max="4638" width="19.875" style="1" bestFit="1" customWidth="1"/>
    <col min="4639" max="4639" width="11.25" style="1" bestFit="1" customWidth="1"/>
    <col min="4640" max="4640" width="19.875" style="1" bestFit="1" customWidth="1"/>
    <col min="4641" max="4641" width="7.125" style="1" bestFit="1" customWidth="1"/>
    <col min="4642" max="4642" width="19.875" style="1" bestFit="1" customWidth="1"/>
    <col min="4643" max="4644" width="8.75" style="1" bestFit="1" customWidth="1"/>
    <col min="4645" max="4645" width="9" style="1"/>
    <col min="4646" max="4646" width="86.5" style="1" bestFit="1" customWidth="1"/>
    <col min="4647" max="4647" width="2.875" style="1" bestFit="1" customWidth="1"/>
    <col min="4648" max="4864" width="9" style="1"/>
    <col min="4865" max="4865" width="4.625" style="1" customWidth="1"/>
    <col min="4866" max="4866" width="5.5" style="1" customWidth="1"/>
    <col min="4867" max="4867" width="4.375" style="1" bestFit="1" customWidth="1"/>
    <col min="4868" max="4868" width="69.5" style="1" customWidth="1"/>
    <col min="4869" max="4876" width="6" style="1" customWidth="1"/>
    <col min="4877" max="4878" width="7.25" style="1" bestFit="1" customWidth="1"/>
    <col min="4879" max="4880" width="0" style="1" hidden="1" customWidth="1"/>
    <col min="4881" max="4884" width="7.25" style="1" bestFit="1" customWidth="1"/>
    <col min="4885" max="4885" width="2.875" style="1" bestFit="1" customWidth="1"/>
    <col min="4886" max="4886" width="9" style="1"/>
    <col min="4887" max="4887" width="11.625" style="1" bestFit="1" customWidth="1"/>
    <col min="4888" max="4888" width="23.375" style="1" bestFit="1" customWidth="1"/>
    <col min="4889" max="4889" width="9.375" style="1" bestFit="1" customWidth="1"/>
    <col min="4890" max="4890" width="19.875" style="1" bestFit="1" customWidth="1"/>
    <col min="4891" max="4891" width="8.625" style="1" bestFit="1" customWidth="1"/>
    <col min="4892" max="4892" width="19.875" style="1" bestFit="1" customWidth="1"/>
    <col min="4893" max="4893" width="7.125" style="1" bestFit="1" customWidth="1"/>
    <col min="4894" max="4894" width="19.875" style="1" bestFit="1" customWidth="1"/>
    <col min="4895" max="4895" width="11.25" style="1" bestFit="1" customWidth="1"/>
    <col min="4896" max="4896" width="19.875" style="1" bestFit="1" customWidth="1"/>
    <col min="4897" max="4897" width="7.125" style="1" bestFit="1" customWidth="1"/>
    <col min="4898" max="4898" width="19.875" style="1" bestFit="1" customWidth="1"/>
    <col min="4899" max="4900" width="8.75" style="1" bestFit="1" customWidth="1"/>
    <col min="4901" max="4901" width="9" style="1"/>
    <col min="4902" max="4902" width="86.5" style="1" bestFit="1" customWidth="1"/>
    <col min="4903" max="4903" width="2.875" style="1" bestFit="1" customWidth="1"/>
    <col min="4904" max="5120" width="9" style="1"/>
    <col min="5121" max="5121" width="4.625" style="1" customWidth="1"/>
    <col min="5122" max="5122" width="5.5" style="1" customWidth="1"/>
    <col min="5123" max="5123" width="4.375" style="1" bestFit="1" customWidth="1"/>
    <col min="5124" max="5124" width="69.5" style="1" customWidth="1"/>
    <col min="5125" max="5132" width="6" style="1" customWidth="1"/>
    <col min="5133" max="5134" width="7.25" style="1" bestFit="1" customWidth="1"/>
    <col min="5135" max="5136" width="0" style="1" hidden="1" customWidth="1"/>
    <col min="5137" max="5140" width="7.25" style="1" bestFit="1" customWidth="1"/>
    <col min="5141" max="5141" width="2.875" style="1" bestFit="1" customWidth="1"/>
    <col min="5142" max="5142" width="9" style="1"/>
    <col min="5143" max="5143" width="11.625" style="1" bestFit="1" customWidth="1"/>
    <col min="5144" max="5144" width="23.375" style="1" bestFit="1" customWidth="1"/>
    <col min="5145" max="5145" width="9.375" style="1" bestFit="1" customWidth="1"/>
    <col min="5146" max="5146" width="19.875" style="1" bestFit="1" customWidth="1"/>
    <col min="5147" max="5147" width="8.625" style="1" bestFit="1" customWidth="1"/>
    <col min="5148" max="5148" width="19.875" style="1" bestFit="1" customWidth="1"/>
    <col min="5149" max="5149" width="7.125" style="1" bestFit="1" customWidth="1"/>
    <col min="5150" max="5150" width="19.875" style="1" bestFit="1" customWidth="1"/>
    <col min="5151" max="5151" width="11.25" style="1" bestFit="1" customWidth="1"/>
    <col min="5152" max="5152" width="19.875" style="1" bestFit="1" customWidth="1"/>
    <col min="5153" max="5153" width="7.125" style="1" bestFit="1" customWidth="1"/>
    <col min="5154" max="5154" width="19.875" style="1" bestFit="1" customWidth="1"/>
    <col min="5155" max="5156" width="8.75" style="1" bestFit="1" customWidth="1"/>
    <col min="5157" max="5157" width="9" style="1"/>
    <col min="5158" max="5158" width="86.5" style="1" bestFit="1" customWidth="1"/>
    <col min="5159" max="5159" width="2.875" style="1" bestFit="1" customWidth="1"/>
    <col min="5160" max="5376" width="9" style="1"/>
    <col min="5377" max="5377" width="4.625" style="1" customWidth="1"/>
    <col min="5378" max="5378" width="5.5" style="1" customWidth="1"/>
    <col min="5379" max="5379" width="4.375" style="1" bestFit="1" customWidth="1"/>
    <col min="5380" max="5380" width="69.5" style="1" customWidth="1"/>
    <col min="5381" max="5388" width="6" style="1" customWidth="1"/>
    <col min="5389" max="5390" width="7.25" style="1" bestFit="1" customWidth="1"/>
    <col min="5391" max="5392" width="0" style="1" hidden="1" customWidth="1"/>
    <col min="5393" max="5396" width="7.25" style="1" bestFit="1" customWidth="1"/>
    <col min="5397" max="5397" width="2.875" style="1" bestFit="1" customWidth="1"/>
    <col min="5398" max="5398" width="9" style="1"/>
    <col min="5399" max="5399" width="11.625" style="1" bestFit="1" customWidth="1"/>
    <col min="5400" max="5400" width="23.375" style="1" bestFit="1" customWidth="1"/>
    <col min="5401" max="5401" width="9.375" style="1" bestFit="1" customWidth="1"/>
    <col min="5402" max="5402" width="19.875" style="1" bestFit="1" customWidth="1"/>
    <col min="5403" max="5403" width="8.625" style="1" bestFit="1" customWidth="1"/>
    <col min="5404" max="5404" width="19.875" style="1" bestFit="1" customWidth="1"/>
    <col min="5405" max="5405" width="7.125" style="1" bestFit="1" customWidth="1"/>
    <col min="5406" max="5406" width="19.875" style="1" bestFit="1" customWidth="1"/>
    <col min="5407" max="5407" width="11.25" style="1" bestFit="1" customWidth="1"/>
    <col min="5408" max="5408" width="19.875" style="1" bestFit="1" customWidth="1"/>
    <col min="5409" max="5409" width="7.125" style="1" bestFit="1" customWidth="1"/>
    <col min="5410" max="5410" width="19.875" style="1" bestFit="1" customWidth="1"/>
    <col min="5411" max="5412" width="8.75" style="1" bestFit="1" customWidth="1"/>
    <col min="5413" max="5413" width="9" style="1"/>
    <col min="5414" max="5414" width="86.5" style="1" bestFit="1" customWidth="1"/>
    <col min="5415" max="5415" width="2.875" style="1" bestFit="1" customWidth="1"/>
    <col min="5416" max="5632" width="9" style="1"/>
    <col min="5633" max="5633" width="4.625" style="1" customWidth="1"/>
    <col min="5634" max="5634" width="5.5" style="1" customWidth="1"/>
    <col min="5635" max="5635" width="4.375" style="1" bestFit="1" customWidth="1"/>
    <col min="5636" max="5636" width="69.5" style="1" customWidth="1"/>
    <col min="5637" max="5644" width="6" style="1" customWidth="1"/>
    <col min="5645" max="5646" width="7.25" style="1" bestFit="1" customWidth="1"/>
    <col min="5647" max="5648" width="0" style="1" hidden="1" customWidth="1"/>
    <col min="5649" max="5652" width="7.25" style="1" bestFit="1" customWidth="1"/>
    <col min="5653" max="5653" width="2.875" style="1" bestFit="1" customWidth="1"/>
    <col min="5654" max="5654" width="9" style="1"/>
    <col min="5655" max="5655" width="11.625" style="1" bestFit="1" customWidth="1"/>
    <col min="5656" max="5656" width="23.375" style="1" bestFit="1" customWidth="1"/>
    <col min="5657" max="5657" width="9.375" style="1" bestFit="1" customWidth="1"/>
    <col min="5658" max="5658" width="19.875" style="1" bestFit="1" customWidth="1"/>
    <col min="5659" max="5659" width="8.625" style="1" bestFit="1" customWidth="1"/>
    <col min="5660" max="5660" width="19.875" style="1" bestFit="1" customWidth="1"/>
    <col min="5661" max="5661" width="7.125" style="1" bestFit="1" customWidth="1"/>
    <col min="5662" max="5662" width="19.875" style="1" bestFit="1" customWidth="1"/>
    <col min="5663" max="5663" width="11.25" style="1" bestFit="1" customWidth="1"/>
    <col min="5664" max="5664" width="19.875" style="1" bestFit="1" customWidth="1"/>
    <col min="5665" max="5665" width="7.125" style="1" bestFit="1" customWidth="1"/>
    <col min="5666" max="5666" width="19.875" style="1" bestFit="1" customWidth="1"/>
    <col min="5667" max="5668" width="8.75" style="1" bestFit="1" customWidth="1"/>
    <col min="5669" max="5669" width="9" style="1"/>
    <col min="5670" max="5670" width="86.5" style="1" bestFit="1" customWidth="1"/>
    <col min="5671" max="5671" width="2.875" style="1" bestFit="1" customWidth="1"/>
    <col min="5672" max="5888" width="9" style="1"/>
    <col min="5889" max="5889" width="4.625" style="1" customWidth="1"/>
    <col min="5890" max="5890" width="5.5" style="1" customWidth="1"/>
    <col min="5891" max="5891" width="4.375" style="1" bestFit="1" customWidth="1"/>
    <col min="5892" max="5892" width="69.5" style="1" customWidth="1"/>
    <col min="5893" max="5900" width="6" style="1" customWidth="1"/>
    <col min="5901" max="5902" width="7.25" style="1" bestFit="1" customWidth="1"/>
    <col min="5903" max="5904" width="0" style="1" hidden="1" customWidth="1"/>
    <col min="5905" max="5908" width="7.25" style="1" bestFit="1" customWidth="1"/>
    <col min="5909" max="5909" width="2.875" style="1" bestFit="1" customWidth="1"/>
    <col min="5910" max="5910" width="9" style="1"/>
    <col min="5911" max="5911" width="11.625" style="1" bestFit="1" customWidth="1"/>
    <col min="5912" max="5912" width="23.375" style="1" bestFit="1" customWidth="1"/>
    <col min="5913" max="5913" width="9.375" style="1" bestFit="1" customWidth="1"/>
    <col min="5914" max="5914" width="19.875" style="1" bestFit="1" customWidth="1"/>
    <col min="5915" max="5915" width="8.625" style="1" bestFit="1" customWidth="1"/>
    <col min="5916" max="5916" width="19.875" style="1" bestFit="1" customWidth="1"/>
    <col min="5917" max="5917" width="7.125" style="1" bestFit="1" customWidth="1"/>
    <col min="5918" max="5918" width="19.875" style="1" bestFit="1" customWidth="1"/>
    <col min="5919" max="5919" width="11.25" style="1" bestFit="1" customWidth="1"/>
    <col min="5920" max="5920" width="19.875" style="1" bestFit="1" customWidth="1"/>
    <col min="5921" max="5921" width="7.125" style="1" bestFit="1" customWidth="1"/>
    <col min="5922" max="5922" width="19.875" style="1" bestFit="1" customWidth="1"/>
    <col min="5923" max="5924" width="8.75" style="1" bestFit="1" customWidth="1"/>
    <col min="5925" max="5925" width="9" style="1"/>
    <col min="5926" max="5926" width="86.5" style="1" bestFit="1" customWidth="1"/>
    <col min="5927" max="5927" width="2.875" style="1" bestFit="1" customWidth="1"/>
    <col min="5928" max="6144" width="9" style="1"/>
    <col min="6145" max="6145" width="4.625" style="1" customWidth="1"/>
    <col min="6146" max="6146" width="5.5" style="1" customWidth="1"/>
    <col min="6147" max="6147" width="4.375" style="1" bestFit="1" customWidth="1"/>
    <col min="6148" max="6148" width="69.5" style="1" customWidth="1"/>
    <col min="6149" max="6156" width="6" style="1" customWidth="1"/>
    <col min="6157" max="6158" width="7.25" style="1" bestFit="1" customWidth="1"/>
    <col min="6159" max="6160" width="0" style="1" hidden="1" customWidth="1"/>
    <col min="6161" max="6164" width="7.25" style="1" bestFit="1" customWidth="1"/>
    <col min="6165" max="6165" width="2.875" style="1" bestFit="1" customWidth="1"/>
    <col min="6166" max="6166" width="9" style="1"/>
    <col min="6167" max="6167" width="11.625" style="1" bestFit="1" customWidth="1"/>
    <col min="6168" max="6168" width="23.375" style="1" bestFit="1" customWidth="1"/>
    <col min="6169" max="6169" width="9.375" style="1" bestFit="1" customWidth="1"/>
    <col min="6170" max="6170" width="19.875" style="1" bestFit="1" customWidth="1"/>
    <col min="6171" max="6171" width="8.625" style="1" bestFit="1" customWidth="1"/>
    <col min="6172" max="6172" width="19.875" style="1" bestFit="1" customWidth="1"/>
    <col min="6173" max="6173" width="7.125" style="1" bestFit="1" customWidth="1"/>
    <col min="6174" max="6174" width="19.875" style="1" bestFit="1" customWidth="1"/>
    <col min="6175" max="6175" width="11.25" style="1" bestFit="1" customWidth="1"/>
    <col min="6176" max="6176" width="19.875" style="1" bestFit="1" customWidth="1"/>
    <col min="6177" max="6177" width="7.125" style="1" bestFit="1" customWidth="1"/>
    <col min="6178" max="6178" width="19.875" style="1" bestFit="1" customWidth="1"/>
    <col min="6179" max="6180" width="8.75" style="1" bestFit="1" customWidth="1"/>
    <col min="6181" max="6181" width="9" style="1"/>
    <col min="6182" max="6182" width="86.5" style="1" bestFit="1" customWidth="1"/>
    <col min="6183" max="6183" width="2.875" style="1" bestFit="1" customWidth="1"/>
    <col min="6184" max="6400" width="9" style="1"/>
    <col min="6401" max="6401" width="4.625" style="1" customWidth="1"/>
    <col min="6402" max="6402" width="5.5" style="1" customWidth="1"/>
    <col min="6403" max="6403" width="4.375" style="1" bestFit="1" customWidth="1"/>
    <col min="6404" max="6404" width="69.5" style="1" customWidth="1"/>
    <col min="6405" max="6412" width="6" style="1" customWidth="1"/>
    <col min="6413" max="6414" width="7.25" style="1" bestFit="1" customWidth="1"/>
    <col min="6415" max="6416" width="0" style="1" hidden="1" customWidth="1"/>
    <col min="6417" max="6420" width="7.25" style="1" bestFit="1" customWidth="1"/>
    <col min="6421" max="6421" width="2.875" style="1" bestFit="1" customWidth="1"/>
    <col min="6422" max="6422" width="9" style="1"/>
    <col min="6423" max="6423" width="11.625" style="1" bestFit="1" customWidth="1"/>
    <col min="6424" max="6424" width="23.375" style="1" bestFit="1" customWidth="1"/>
    <col min="6425" max="6425" width="9.375" style="1" bestFit="1" customWidth="1"/>
    <col min="6426" max="6426" width="19.875" style="1" bestFit="1" customWidth="1"/>
    <col min="6427" max="6427" width="8.625" style="1" bestFit="1" customWidth="1"/>
    <col min="6428" max="6428" width="19.875" style="1" bestFit="1" customWidth="1"/>
    <col min="6429" max="6429" width="7.125" style="1" bestFit="1" customWidth="1"/>
    <col min="6430" max="6430" width="19.875" style="1" bestFit="1" customWidth="1"/>
    <col min="6431" max="6431" width="11.25" style="1" bestFit="1" customWidth="1"/>
    <col min="6432" max="6432" width="19.875" style="1" bestFit="1" customWidth="1"/>
    <col min="6433" max="6433" width="7.125" style="1" bestFit="1" customWidth="1"/>
    <col min="6434" max="6434" width="19.875" style="1" bestFit="1" customWidth="1"/>
    <col min="6435" max="6436" width="8.75" style="1" bestFit="1" customWidth="1"/>
    <col min="6437" max="6437" width="9" style="1"/>
    <col min="6438" max="6438" width="86.5" style="1" bestFit="1" customWidth="1"/>
    <col min="6439" max="6439" width="2.875" style="1" bestFit="1" customWidth="1"/>
    <col min="6440" max="6656" width="9" style="1"/>
    <col min="6657" max="6657" width="4.625" style="1" customWidth="1"/>
    <col min="6658" max="6658" width="5.5" style="1" customWidth="1"/>
    <col min="6659" max="6659" width="4.375" style="1" bestFit="1" customWidth="1"/>
    <col min="6660" max="6660" width="69.5" style="1" customWidth="1"/>
    <col min="6661" max="6668" width="6" style="1" customWidth="1"/>
    <col min="6669" max="6670" width="7.25" style="1" bestFit="1" customWidth="1"/>
    <col min="6671" max="6672" width="0" style="1" hidden="1" customWidth="1"/>
    <col min="6673" max="6676" width="7.25" style="1" bestFit="1" customWidth="1"/>
    <col min="6677" max="6677" width="2.875" style="1" bestFit="1" customWidth="1"/>
    <col min="6678" max="6678" width="9" style="1"/>
    <col min="6679" max="6679" width="11.625" style="1" bestFit="1" customWidth="1"/>
    <col min="6680" max="6680" width="23.375" style="1" bestFit="1" customWidth="1"/>
    <col min="6681" max="6681" width="9.375" style="1" bestFit="1" customWidth="1"/>
    <col min="6682" max="6682" width="19.875" style="1" bestFit="1" customWidth="1"/>
    <col min="6683" max="6683" width="8.625" style="1" bestFit="1" customWidth="1"/>
    <col min="6684" max="6684" width="19.875" style="1" bestFit="1" customWidth="1"/>
    <col min="6685" max="6685" width="7.125" style="1" bestFit="1" customWidth="1"/>
    <col min="6686" max="6686" width="19.875" style="1" bestFit="1" customWidth="1"/>
    <col min="6687" max="6687" width="11.25" style="1" bestFit="1" customWidth="1"/>
    <col min="6688" max="6688" width="19.875" style="1" bestFit="1" customWidth="1"/>
    <col min="6689" max="6689" width="7.125" style="1" bestFit="1" customWidth="1"/>
    <col min="6690" max="6690" width="19.875" style="1" bestFit="1" customWidth="1"/>
    <col min="6691" max="6692" width="8.75" style="1" bestFit="1" customWidth="1"/>
    <col min="6693" max="6693" width="9" style="1"/>
    <col min="6694" max="6694" width="86.5" style="1" bestFit="1" customWidth="1"/>
    <col min="6695" max="6695" width="2.875" style="1" bestFit="1" customWidth="1"/>
    <col min="6696" max="6912" width="9" style="1"/>
    <col min="6913" max="6913" width="4.625" style="1" customWidth="1"/>
    <col min="6914" max="6914" width="5.5" style="1" customWidth="1"/>
    <col min="6915" max="6915" width="4.375" style="1" bestFit="1" customWidth="1"/>
    <col min="6916" max="6916" width="69.5" style="1" customWidth="1"/>
    <col min="6917" max="6924" width="6" style="1" customWidth="1"/>
    <col min="6925" max="6926" width="7.25" style="1" bestFit="1" customWidth="1"/>
    <col min="6927" max="6928" width="0" style="1" hidden="1" customWidth="1"/>
    <col min="6929" max="6932" width="7.25" style="1" bestFit="1" customWidth="1"/>
    <col min="6933" max="6933" width="2.875" style="1" bestFit="1" customWidth="1"/>
    <col min="6934" max="6934" width="9" style="1"/>
    <col min="6935" max="6935" width="11.625" style="1" bestFit="1" customWidth="1"/>
    <col min="6936" max="6936" width="23.375" style="1" bestFit="1" customWidth="1"/>
    <col min="6937" max="6937" width="9.375" style="1" bestFit="1" customWidth="1"/>
    <col min="6938" max="6938" width="19.875" style="1" bestFit="1" customWidth="1"/>
    <col min="6939" max="6939" width="8.625" style="1" bestFit="1" customWidth="1"/>
    <col min="6940" max="6940" width="19.875" style="1" bestFit="1" customWidth="1"/>
    <col min="6941" max="6941" width="7.125" style="1" bestFit="1" customWidth="1"/>
    <col min="6942" max="6942" width="19.875" style="1" bestFit="1" customWidth="1"/>
    <col min="6943" max="6943" width="11.25" style="1" bestFit="1" customWidth="1"/>
    <col min="6944" max="6944" width="19.875" style="1" bestFit="1" customWidth="1"/>
    <col min="6945" max="6945" width="7.125" style="1" bestFit="1" customWidth="1"/>
    <col min="6946" max="6946" width="19.875" style="1" bestFit="1" customWidth="1"/>
    <col min="6947" max="6948" width="8.75" style="1" bestFit="1" customWidth="1"/>
    <col min="6949" max="6949" width="9" style="1"/>
    <col min="6950" max="6950" width="86.5" style="1" bestFit="1" customWidth="1"/>
    <col min="6951" max="6951" width="2.875" style="1" bestFit="1" customWidth="1"/>
    <col min="6952" max="7168" width="9" style="1"/>
    <col min="7169" max="7169" width="4.625" style="1" customWidth="1"/>
    <col min="7170" max="7170" width="5.5" style="1" customWidth="1"/>
    <col min="7171" max="7171" width="4.375" style="1" bestFit="1" customWidth="1"/>
    <col min="7172" max="7172" width="69.5" style="1" customWidth="1"/>
    <col min="7173" max="7180" width="6" style="1" customWidth="1"/>
    <col min="7181" max="7182" width="7.25" style="1" bestFit="1" customWidth="1"/>
    <col min="7183" max="7184" width="0" style="1" hidden="1" customWidth="1"/>
    <col min="7185" max="7188" width="7.25" style="1" bestFit="1" customWidth="1"/>
    <col min="7189" max="7189" width="2.875" style="1" bestFit="1" customWidth="1"/>
    <col min="7190" max="7190" width="9" style="1"/>
    <col min="7191" max="7191" width="11.625" style="1" bestFit="1" customWidth="1"/>
    <col min="7192" max="7192" width="23.375" style="1" bestFit="1" customWidth="1"/>
    <col min="7193" max="7193" width="9.375" style="1" bestFit="1" customWidth="1"/>
    <col min="7194" max="7194" width="19.875" style="1" bestFit="1" customWidth="1"/>
    <col min="7195" max="7195" width="8.625" style="1" bestFit="1" customWidth="1"/>
    <col min="7196" max="7196" width="19.875" style="1" bestFit="1" customWidth="1"/>
    <col min="7197" max="7197" width="7.125" style="1" bestFit="1" customWidth="1"/>
    <col min="7198" max="7198" width="19.875" style="1" bestFit="1" customWidth="1"/>
    <col min="7199" max="7199" width="11.25" style="1" bestFit="1" customWidth="1"/>
    <col min="7200" max="7200" width="19.875" style="1" bestFit="1" customWidth="1"/>
    <col min="7201" max="7201" width="7.125" style="1" bestFit="1" customWidth="1"/>
    <col min="7202" max="7202" width="19.875" style="1" bestFit="1" customWidth="1"/>
    <col min="7203" max="7204" width="8.75" style="1" bestFit="1" customWidth="1"/>
    <col min="7205" max="7205" width="9" style="1"/>
    <col min="7206" max="7206" width="86.5" style="1" bestFit="1" customWidth="1"/>
    <col min="7207" max="7207" width="2.875" style="1" bestFit="1" customWidth="1"/>
    <col min="7208" max="7424" width="9" style="1"/>
    <col min="7425" max="7425" width="4.625" style="1" customWidth="1"/>
    <col min="7426" max="7426" width="5.5" style="1" customWidth="1"/>
    <col min="7427" max="7427" width="4.375" style="1" bestFit="1" customWidth="1"/>
    <col min="7428" max="7428" width="69.5" style="1" customWidth="1"/>
    <col min="7429" max="7436" width="6" style="1" customWidth="1"/>
    <col min="7437" max="7438" width="7.25" style="1" bestFit="1" customWidth="1"/>
    <col min="7439" max="7440" width="0" style="1" hidden="1" customWidth="1"/>
    <col min="7441" max="7444" width="7.25" style="1" bestFit="1" customWidth="1"/>
    <col min="7445" max="7445" width="2.875" style="1" bestFit="1" customWidth="1"/>
    <col min="7446" max="7446" width="9" style="1"/>
    <col min="7447" max="7447" width="11.625" style="1" bestFit="1" customWidth="1"/>
    <col min="7448" max="7448" width="23.375" style="1" bestFit="1" customWidth="1"/>
    <col min="7449" max="7449" width="9.375" style="1" bestFit="1" customWidth="1"/>
    <col min="7450" max="7450" width="19.875" style="1" bestFit="1" customWidth="1"/>
    <col min="7451" max="7451" width="8.625" style="1" bestFit="1" customWidth="1"/>
    <col min="7452" max="7452" width="19.875" style="1" bestFit="1" customWidth="1"/>
    <col min="7453" max="7453" width="7.125" style="1" bestFit="1" customWidth="1"/>
    <col min="7454" max="7454" width="19.875" style="1" bestFit="1" customWidth="1"/>
    <col min="7455" max="7455" width="11.25" style="1" bestFit="1" customWidth="1"/>
    <col min="7456" max="7456" width="19.875" style="1" bestFit="1" customWidth="1"/>
    <col min="7457" max="7457" width="7.125" style="1" bestFit="1" customWidth="1"/>
    <col min="7458" max="7458" width="19.875" style="1" bestFit="1" customWidth="1"/>
    <col min="7459" max="7460" width="8.75" style="1" bestFit="1" customWidth="1"/>
    <col min="7461" max="7461" width="9" style="1"/>
    <col min="7462" max="7462" width="86.5" style="1" bestFit="1" customWidth="1"/>
    <col min="7463" max="7463" width="2.875" style="1" bestFit="1" customWidth="1"/>
    <col min="7464" max="7680" width="9" style="1"/>
    <col min="7681" max="7681" width="4.625" style="1" customWidth="1"/>
    <col min="7682" max="7682" width="5.5" style="1" customWidth="1"/>
    <col min="7683" max="7683" width="4.375" style="1" bestFit="1" customWidth="1"/>
    <col min="7684" max="7684" width="69.5" style="1" customWidth="1"/>
    <col min="7685" max="7692" width="6" style="1" customWidth="1"/>
    <col min="7693" max="7694" width="7.25" style="1" bestFit="1" customWidth="1"/>
    <col min="7695" max="7696" width="0" style="1" hidden="1" customWidth="1"/>
    <col min="7697" max="7700" width="7.25" style="1" bestFit="1" customWidth="1"/>
    <col min="7701" max="7701" width="2.875" style="1" bestFit="1" customWidth="1"/>
    <col min="7702" max="7702" width="9" style="1"/>
    <col min="7703" max="7703" width="11.625" style="1" bestFit="1" customWidth="1"/>
    <col min="7704" max="7704" width="23.375" style="1" bestFit="1" customWidth="1"/>
    <col min="7705" max="7705" width="9.375" style="1" bestFit="1" customWidth="1"/>
    <col min="7706" max="7706" width="19.875" style="1" bestFit="1" customWidth="1"/>
    <col min="7707" max="7707" width="8.625" style="1" bestFit="1" customWidth="1"/>
    <col min="7708" max="7708" width="19.875" style="1" bestFit="1" customWidth="1"/>
    <col min="7709" max="7709" width="7.125" style="1" bestFit="1" customWidth="1"/>
    <col min="7710" max="7710" width="19.875" style="1" bestFit="1" customWidth="1"/>
    <col min="7711" max="7711" width="11.25" style="1" bestFit="1" customWidth="1"/>
    <col min="7712" max="7712" width="19.875" style="1" bestFit="1" customWidth="1"/>
    <col min="7713" max="7713" width="7.125" style="1" bestFit="1" customWidth="1"/>
    <col min="7714" max="7714" width="19.875" style="1" bestFit="1" customWidth="1"/>
    <col min="7715" max="7716" width="8.75" style="1" bestFit="1" customWidth="1"/>
    <col min="7717" max="7717" width="9" style="1"/>
    <col min="7718" max="7718" width="86.5" style="1" bestFit="1" customWidth="1"/>
    <col min="7719" max="7719" width="2.875" style="1" bestFit="1" customWidth="1"/>
    <col min="7720" max="7936" width="9" style="1"/>
    <col min="7937" max="7937" width="4.625" style="1" customWidth="1"/>
    <col min="7938" max="7938" width="5.5" style="1" customWidth="1"/>
    <col min="7939" max="7939" width="4.375" style="1" bestFit="1" customWidth="1"/>
    <col min="7940" max="7940" width="69.5" style="1" customWidth="1"/>
    <col min="7941" max="7948" width="6" style="1" customWidth="1"/>
    <col min="7949" max="7950" width="7.25" style="1" bestFit="1" customWidth="1"/>
    <col min="7951" max="7952" width="0" style="1" hidden="1" customWidth="1"/>
    <col min="7953" max="7956" width="7.25" style="1" bestFit="1" customWidth="1"/>
    <col min="7957" max="7957" width="2.875" style="1" bestFit="1" customWidth="1"/>
    <col min="7958" max="7958" width="9" style="1"/>
    <col min="7959" max="7959" width="11.625" style="1" bestFit="1" customWidth="1"/>
    <col min="7960" max="7960" width="23.375" style="1" bestFit="1" customWidth="1"/>
    <col min="7961" max="7961" width="9.375" style="1" bestFit="1" customWidth="1"/>
    <col min="7962" max="7962" width="19.875" style="1" bestFit="1" customWidth="1"/>
    <col min="7963" max="7963" width="8.625" style="1" bestFit="1" customWidth="1"/>
    <col min="7964" max="7964" width="19.875" style="1" bestFit="1" customWidth="1"/>
    <col min="7965" max="7965" width="7.125" style="1" bestFit="1" customWidth="1"/>
    <col min="7966" max="7966" width="19.875" style="1" bestFit="1" customWidth="1"/>
    <col min="7967" max="7967" width="11.25" style="1" bestFit="1" customWidth="1"/>
    <col min="7968" max="7968" width="19.875" style="1" bestFit="1" customWidth="1"/>
    <col min="7969" max="7969" width="7.125" style="1" bestFit="1" customWidth="1"/>
    <col min="7970" max="7970" width="19.875" style="1" bestFit="1" customWidth="1"/>
    <col min="7971" max="7972" width="8.75" style="1" bestFit="1" customWidth="1"/>
    <col min="7973" max="7973" width="9" style="1"/>
    <col min="7974" max="7974" width="86.5" style="1" bestFit="1" customWidth="1"/>
    <col min="7975" max="7975" width="2.875" style="1" bestFit="1" customWidth="1"/>
    <col min="7976" max="8192" width="9" style="1"/>
    <col min="8193" max="8193" width="4.625" style="1" customWidth="1"/>
    <col min="8194" max="8194" width="5.5" style="1" customWidth="1"/>
    <col min="8195" max="8195" width="4.375" style="1" bestFit="1" customWidth="1"/>
    <col min="8196" max="8196" width="69.5" style="1" customWidth="1"/>
    <col min="8197" max="8204" width="6" style="1" customWidth="1"/>
    <col min="8205" max="8206" width="7.25" style="1" bestFit="1" customWidth="1"/>
    <col min="8207" max="8208" width="0" style="1" hidden="1" customWidth="1"/>
    <col min="8209" max="8212" width="7.25" style="1" bestFit="1" customWidth="1"/>
    <col min="8213" max="8213" width="2.875" style="1" bestFit="1" customWidth="1"/>
    <col min="8214" max="8214" width="9" style="1"/>
    <col min="8215" max="8215" width="11.625" style="1" bestFit="1" customWidth="1"/>
    <col min="8216" max="8216" width="23.375" style="1" bestFit="1" customWidth="1"/>
    <col min="8217" max="8217" width="9.375" style="1" bestFit="1" customWidth="1"/>
    <col min="8218" max="8218" width="19.875" style="1" bestFit="1" customWidth="1"/>
    <col min="8219" max="8219" width="8.625" style="1" bestFit="1" customWidth="1"/>
    <col min="8220" max="8220" width="19.875" style="1" bestFit="1" customWidth="1"/>
    <col min="8221" max="8221" width="7.125" style="1" bestFit="1" customWidth="1"/>
    <col min="8222" max="8222" width="19.875" style="1" bestFit="1" customWidth="1"/>
    <col min="8223" max="8223" width="11.25" style="1" bestFit="1" customWidth="1"/>
    <col min="8224" max="8224" width="19.875" style="1" bestFit="1" customWidth="1"/>
    <col min="8225" max="8225" width="7.125" style="1" bestFit="1" customWidth="1"/>
    <col min="8226" max="8226" width="19.875" style="1" bestFit="1" customWidth="1"/>
    <col min="8227" max="8228" width="8.75" style="1" bestFit="1" customWidth="1"/>
    <col min="8229" max="8229" width="9" style="1"/>
    <col min="8230" max="8230" width="86.5" style="1" bestFit="1" customWidth="1"/>
    <col min="8231" max="8231" width="2.875" style="1" bestFit="1" customWidth="1"/>
    <col min="8232" max="8448" width="9" style="1"/>
    <col min="8449" max="8449" width="4.625" style="1" customWidth="1"/>
    <col min="8450" max="8450" width="5.5" style="1" customWidth="1"/>
    <col min="8451" max="8451" width="4.375" style="1" bestFit="1" customWidth="1"/>
    <col min="8452" max="8452" width="69.5" style="1" customWidth="1"/>
    <col min="8453" max="8460" width="6" style="1" customWidth="1"/>
    <col min="8461" max="8462" width="7.25" style="1" bestFit="1" customWidth="1"/>
    <col min="8463" max="8464" width="0" style="1" hidden="1" customWidth="1"/>
    <col min="8465" max="8468" width="7.25" style="1" bestFit="1" customWidth="1"/>
    <col min="8469" max="8469" width="2.875" style="1" bestFit="1" customWidth="1"/>
    <col min="8470" max="8470" width="9" style="1"/>
    <col min="8471" max="8471" width="11.625" style="1" bestFit="1" customWidth="1"/>
    <col min="8472" max="8472" width="23.375" style="1" bestFit="1" customWidth="1"/>
    <col min="8473" max="8473" width="9.375" style="1" bestFit="1" customWidth="1"/>
    <col min="8474" max="8474" width="19.875" style="1" bestFit="1" customWidth="1"/>
    <col min="8475" max="8475" width="8.625" style="1" bestFit="1" customWidth="1"/>
    <col min="8476" max="8476" width="19.875" style="1" bestFit="1" customWidth="1"/>
    <col min="8477" max="8477" width="7.125" style="1" bestFit="1" customWidth="1"/>
    <col min="8478" max="8478" width="19.875" style="1" bestFit="1" customWidth="1"/>
    <col min="8479" max="8479" width="11.25" style="1" bestFit="1" customWidth="1"/>
    <col min="8480" max="8480" width="19.875" style="1" bestFit="1" customWidth="1"/>
    <col min="8481" max="8481" width="7.125" style="1" bestFit="1" customWidth="1"/>
    <col min="8482" max="8482" width="19.875" style="1" bestFit="1" customWidth="1"/>
    <col min="8483" max="8484" width="8.75" style="1" bestFit="1" customWidth="1"/>
    <col min="8485" max="8485" width="9" style="1"/>
    <col min="8486" max="8486" width="86.5" style="1" bestFit="1" customWidth="1"/>
    <col min="8487" max="8487" width="2.875" style="1" bestFit="1" customWidth="1"/>
    <col min="8488" max="8704" width="9" style="1"/>
    <col min="8705" max="8705" width="4.625" style="1" customWidth="1"/>
    <col min="8706" max="8706" width="5.5" style="1" customWidth="1"/>
    <col min="8707" max="8707" width="4.375" style="1" bestFit="1" customWidth="1"/>
    <col min="8708" max="8708" width="69.5" style="1" customWidth="1"/>
    <col min="8709" max="8716" width="6" style="1" customWidth="1"/>
    <col min="8717" max="8718" width="7.25" style="1" bestFit="1" customWidth="1"/>
    <col min="8719" max="8720" width="0" style="1" hidden="1" customWidth="1"/>
    <col min="8721" max="8724" width="7.25" style="1" bestFit="1" customWidth="1"/>
    <col min="8725" max="8725" width="2.875" style="1" bestFit="1" customWidth="1"/>
    <col min="8726" max="8726" width="9" style="1"/>
    <col min="8727" max="8727" width="11.625" style="1" bestFit="1" customWidth="1"/>
    <col min="8728" max="8728" width="23.375" style="1" bestFit="1" customWidth="1"/>
    <col min="8729" max="8729" width="9.375" style="1" bestFit="1" customWidth="1"/>
    <col min="8730" max="8730" width="19.875" style="1" bestFit="1" customWidth="1"/>
    <col min="8731" max="8731" width="8.625" style="1" bestFit="1" customWidth="1"/>
    <col min="8732" max="8732" width="19.875" style="1" bestFit="1" customWidth="1"/>
    <col min="8733" max="8733" width="7.125" style="1" bestFit="1" customWidth="1"/>
    <col min="8734" max="8734" width="19.875" style="1" bestFit="1" customWidth="1"/>
    <col min="8735" max="8735" width="11.25" style="1" bestFit="1" customWidth="1"/>
    <col min="8736" max="8736" width="19.875" style="1" bestFit="1" customWidth="1"/>
    <col min="8737" max="8737" width="7.125" style="1" bestFit="1" customWidth="1"/>
    <col min="8738" max="8738" width="19.875" style="1" bestFit="1" customWidth="1"/>
    <col min="8739" max="8740" width="8.75" style="1" bestFit="1" customWidth="1"/>
    <col min="8741" max="8741" width="9" style="1"/>
    <col min="8742" max="8742" width="86.5" style="1" bestFit="1" customWidth="1"/>
    <col min="8743" max="8743" width="2.875" style="1" bestFit="1" customWidth="1"/>
    <col min="8744" max="8960" width="9" style="1"/>
    <col min="8961" max="8961" width="4.625" style="1" customWidth="1"/>
    <col min="8962" max="8962" width="5.5" style="1" customWidth="1"/>
    <col min="8963" max="8963" width="4.375" style="1" bestFit="1" customWidth="1"/>
    <col min="8964" max="8964" width="69.5" style="1" customWidth="1"/>
    <col min="8965" max="8972" width="6" style="1" customWidth="1"/>
    <col min="8973" max="8974" width="7.25" style="1" bestFit="1" customWidth="1"/>
    <col min="8975" max="8976" width="0" style="1" hidden="1" customWidth="1"/>
    <col min="8977" max="8980" width="7.25" style="1" bestFit="1" customWidth="1"/>
    <col min="8981" max="8981" width="2.875" style="1" bestFit="1" customWidth="1"/>
    <col min="8982" max="8982" width="9" style="1"/>
    <col min="8983" max="8983" width="11.625" style="1" bestFit="1" customWidth="1"/>
    <col min="8984" max="8984" width="23.375" style="1" bestFit="1" customWidth="1"/>
    <col min="8985" max="8985" width="9.375" style="1" bestFit="1" customWidth="1"/>
    <col min="8986" max="8986" width="19.875" style="1" bestFit="1" customWidth="1"/>
    <col min="8987" max="8987" width="8.625" style="1" bestFit="1" customWidth="1"/>
    <col min="8988" max="8988" width="19.875" style="1" bestFit="1" customWidth="1"/>
    <col min="8989" max="8989" width="7.125" style="1" bestFit="1" customWidth="1"/>
    <col min="8990" max="8990" width="19.875" style="1" bestFit="1" customWidth="1"/>
    <col min="8991" max="8991" width="11.25" style="1" bestFit="1" customWidth="1"/>
    <col min="8992" max="8992" width="19.875" style="1" bestFit="1" customWidth="1"/>
    <col min="8993" max="8993" width="7.125" style="1" bestFit="1" customWidth="1"/>
    <col min="8994" max="8994" width="19.875" style="1" bestFit="1" customWidth="1"/>
    <col min="8995" max="8996" width="8.75" style="1" bestFit="1" customWidth="1"/>
    <col min="8997" max="8997" width="9" style="1"/>
    <col min="8998" max="8998" width="86.5" style="1" bestFit="1" customWidth="1"/>
    <col min="8999" max="8999" width="2.875" style="1" bestFit="1" customWidth="1"/>
    <col min="9000" max="9216" width="9" style="1"/>
    <col min="9217" max="9217" width="4.625" style="1" customWidth="1"/>
    <col min="9218" max="9218" width="5.5" style="1" customWidth="1"/>
    <col min="9219" max="9219" width="4.375" style="1" bestFit="1" customWidth="1"/>
    <col min="9220" max="9220" width="69.5" style="1" customWidth="1"/>
    <col min="9221" max="9228" width="6" style="1" customWidth="1"/>
    <col min="9229" max="9230" width="7.25" style="1" bestFit="1" customWidth="1"/>
    <col min="9231" max="9232" width="0" style="1" hidden="1" customWidth="1"/>
    <col min="9233" max="9236" width="7.25" style="1" bestFit="1" customWidth="1"/>
    <col min="9237" max="9237" width="2.875" style="1" bestFit="1" customWidth="1"/>
    <col min="9238" max="9238" width="9" style="1"/>
    <col min="9239" max="9239" width="11.625" style="1" bestFit="1" customWidth="1"/>
    <col min="9240" max="9240" width="23.375" style="1" bestFit="1" customWidth="1"/>
    <col min="9241" max="9241" width="9.375" style="1" bestFit="1" customWidth="1"/>
    <col min="9242" max="9242" width="19.875" style="1" bestFit="1" customWidth="1"/>
    <col min="9243" max="9243" width="8.625" style="1" bestFit="1" customWidth="1"/>
    <col min="9244" max="9244" width="19.875" style="1" bestFit="1" customWidth="1"/>
    <col min="9245" max="9245" width="7.125" style="1" bestFit="1" customWidth="1"/>
    <col min="9246" max="9246" width="19.875" style="1" bestFit="1" customWidth="1"/>
    <col min="9247" max="9247" width="11.25" style="1" bestFit="1" customWidth="1"/>
    <col min="9248" max="9248" width="19.875" style="1" bestFit="1" customWidth="1"/>
    <col min="9249" max="9249" width="7.125" style="1" bestFit="1" customWidth="1"/>
    <col min="9250" max="9250" width="19.875" style="1" bestFit="1" customWidth="1"/>
    <col min="9251" max="9252" width="8.75" style="1" bestFit="1" customWidth="1"/>
    <col min="9253" max="9253" width="9" style="1"/>
    <col min="9254" max="9254" width="86.5" style="1" bestFit="1" customWidth="1"/>
    <col min="9255" max="9255" width="2.875" style="1" bestFit="1" customWidth="1"/>
    <col min="9256" max="9472" width="9" style="1"/>
    <col min="9473" max="9473" width="4.625" style="1" customWidth="1"/>
    <col min="9474" max="9474" width="5.5" style="1" customWidth="1"/>
    <col min="9475" max="9475" width="4.375" style="1" bestFit="1" customWidth="1"/>
    <col min="9476" max="9476" width="69.5" style="1" customWidth="1"/>
    <col min="9477" max="9484" width="6" style="1" customWidth="1"/>
    <col min="9485" max="9486" width="7.25" style="1" bestFit="1" customWidth="1"/>
    <col min="9487" max="9488" width="0" style="1" hidden="1" customWidth="1"/>
    <col min="9489" max="9492" width="7.25" style="1" bestFit="1" customWidth="1"/>
    <col min="9493" max="9493" width="2.875" style="1" bestFit="1" customWidth="1"/>
    <col min="9494" max="9494" width="9" style="1"/>
    <col min="9495" max="9495" width="11.625" style="1" bestFit="1" customWidth="1"/>
    <col min="9496" max="9496" width="23.375" style="1" bestFit="1" customWidth="1"/>
    <col min="9497" max="9497" width="9.375" style="1" bestFit="1" customWidth="1"/>
    <col min="9498" max="9498" width="19.875" style="1" bestFit="1" customWidth="1"/>
    <col min="9499" max="9499" width="8.625" style="1" bestFit="1" customWidth="1"/>
    <col min="9500" max="9500" width="19.875" style="1" bestFit="1" customWidth="1"/>
    <col min="9501" max="9501" width="7.125" style="1" bestFit="1" customWidth="1"/>
    <col min="9502" max="9502" width="19.875" style="1" bestFit="1" customWidth="1"/>
    <col min="9503" max="9503" width="11.25" style="1" bestFit="1" customWidth="1"/>
    <col min="9504" max="9504" width="19.875" style="1" bestFit="1" customWidth="1"/>
    <col min="9505" max="9505" width="7.125" style="1" bestFit="1" customWidth="1"/>
    <col min="9506" max="9506" width="19.875" style="1" bestFit="1" customWidth="1"/>
    <col min="9507" max="9508" width="8.75" style="1" bestFit="1" customWidth="1"/>
    <col min="9509" max="9509" width="9" style="1"/>
    <col min="9510" max="9510" width="86.5" style="1" bestFit="1" customWidth="1"/>
    <col min="9511" max="9511" width="2.875" style="1" bestFit="1" customWidth="1"/>
    <col min="9512" max="9728" width="9" style="1"/>
    <col min="9729" max="9729" width="4.625" style="1" customWidth="1"/>
    <col min="9730" max="9730" width="5.5" style="1" customWidth="1"/>
    <col min="9731" max="9731" width="4.375" style="1" bestFit="1" customWidth="1"/>
    <col min="9732" max="9732" width="69.5" style="1" customWidth="1"/>
    <col min="9733" max="9740" width="6" style="1" customWidth="1"/>
    <col min="9741" max="9742" width="7.25" style="1" bestFit="1" customWidth="1"/>
    <col min="9743" max="9744" width="0" style="1" hidden="1" customWidth="1"/>
    <col min="9745" max="9748" width="7.25" style="1" bestFit="1" customWidth="1"/>
    <col min="9749" max="9749" width="2.875" style="1" bestFit="1" customWidth="1"/>
    <col min="9750" max="9750" width="9" style="1"/>
    <col min="9751" max="9751" width="11.625" style="1" bestFit="1" customWidth="1"/>
    <col min="9752" max="9752" width="23.375" style="1" bestFit="1" customWidth="1"/>
    <col min="9753" max="9753" width="9.375" style="1" bestFit="1" customWidth="1"/>
    <col min="9754" max="9754" width="19.875" style="1" bestFit="1" customWidth="1"/>
    <col min="9755" max="9755" width="8.625" style="1" bestFit="1" customWidth="1"/>
    <col min="9756" max="9756" width="19.875" style="1" bestFit="1" customWidth="1"/>
    <col min="9757" max="9757" width="7.125" style="1" bestFit="1" customWidth="1"/>
    <col min="9758" max="9758" width="19.875" style="1" bestFit="1" customWidth="1"/>
    <col min="9759" max="9759" width="11.25" style="1" bestFit="1" customWidth="1"/>
    <col min="9760" max="9760" width="19.875" style="1" bestFit="1" customWidth="1"/>
    <col min="9761" max="9761" width="7.125" style="1" bestFit="1" customWidth="1"/>
    <col min="9762" max="9762" width="19.875" style="1" bestFit="1" customWidth="1"/>
    <col min="9763" max="9764" width="8.75" style="1" bestFit="1" customWidth="1"/>
    <col min="9765" max="9765" width="9" style="1"/>
    <col min="9766" max="9766" width="86.5" style="1" bestFit="1" customWidth="1"/>
    <col min="9767" max="9767" width="2.875" style="1" bestFit="1" customWidth="1"/>
    <col min="9768" max="9984" width="9" style="1"/>
    <col min="9985" max="9985" width="4.625" style="1" customWidth="1"/>
    <col min="9986" max="9986" width="5.5" style="1" customWidth="1"/>
    <col min="9987" max="9987" width="4.375" style="1" bestFit="1" customWidth="1"/>
    <col min="9988" max="9988" width="69.5" style="1" customWidth="1"/>
    <col min="9989" max="9996" width="6" style="1" customWidth="1"/>
    <col min="9997" max="9998" width="7.25" style="1" bestFit="1" customWidth="1"/>
    <col min="9999" max="10000" width="0" style="1" hidden="1" customWidth="1"/>
    <col min="10001" max="10004" width="7.25" style="1" bestFit="1" customWidth="1"/>
    <col min="10005" max="10005" width="2.875" style="1" bestFit="1" customWidth="1"/>
    <col min="10006" max="10006" width="9" style="1"/>
    <col min="10007" max="10007" width="11.625" style="1" bestFit="1" customWidth="1"/>
    <col min="10008" max="10008" width="23.375" style="1" bestFit="1" customWidth="1"/>
    <col min="10009" max="10009" width="9.375" style="1" bestFit="1" customWidth="1"/>
    <col min="10010" max="10010" width="19.875" style="1" bestFit="1" customWidth="1"/>
    <col min="10011" max="10011" width="8.625" style="1" bestFit="1" customWidth="1"/>
    <col min="10012" max="10012" width="19.875" style="1" bestFit="1" customWidth="1"/>
    <col min="10013" max="10013" width="7.125" style="1" bestFit="1" customWidth="1"/>
    <col min="10014" max="10014" width="19.875" style="1" bestFit="1" customWidth="1"/>
    <col min="10015" max="10015" width="11.25" style="1" bestFit="1" customWidth="1"/>
    <col min="10016" max="10016" width="19.875" style="1" bestFit="1" customWidth="1"/>
    <col min="10017" max="10017" width="7.125" style="1" bestFit="1" customWidth="1"/>
    <col min="10018" max="10018" width="19.875" style="1" bestFit="1" customWidth="1"/>
    <col min="10019" max="10020" width="8.75" style="1" bestFit="1" customWidth="1"/>
    <col min="10021" max="10021" width="9" style="1"/>
    <col min="10022" max="10022" width="86.5" style="1" bestFit="1" customWidth="1"/>
    <col min="10023" max="10023" width="2.875" style="1" bestFit="1" customWidth="1"/>
    <col min="10024" max="10240" width="9" style="1"/>
    <col min="10241" max="10241" width="4.625" style="1" customWidth="1"/>
    <col min="10242" max="10242" width="5.5" style="1" customWidth="1"/>
    <col min="10243" max="10243" width="4.375" style="1" bestFit="1" customWidth="1"/>
    <col min="10244" max="10244" width="69.5" style="1" customWidth="1"/>
    <col min="10245" max="10252" width="6" style="1" customWidth="1"/>
    <col min="10253" max="10254" width="7.25" style="1" bestFit="1" customWidth="1"/>
    <col min="10255" max="10256" width="0" style="1" hidden="1" customWidth="1"/>
    <col min="10257" max="10260" width="7.25" style="1" bestFit="1" customWidth="1"/>
    <col min="10261" max="10261" width="2.875" style="1" bestFit="1" customWidth="1"/>
    <col min="10262" max="10262" width="9" style="1"/>
    <col min="10263" max="10263" width="11.625" style="1" bestFit="1" customWidth="1"/>
    <col min="10264" max="10264" width="23.375" style="1" bestFit="1" customWidth="1"/>
    <col min="10265" max="10265" width="9.375" style="1" bestFit="1" customWidth="1"/>
    <col min="10266" max="10266" width="19.875" style="1" bestFit="1" customWidth="1"/>
    <col min="10267" max="10267" width="8.625" style="1" bestFit="1" customWidth="1"/>
    <col min="10268" max="10268" width="19.875" style="1" bestFit="1" customWidth="1"/>
    <col min="10269" max="10269" width="7.125" style="1" bestFit="1" customWidth="1"/>
    <col min="10270" max="10270" width="19.875" style="1" bestFit="1" customWidth="1"/>
    <col min="10271" max="10271" width="11.25" style="1" bestFit="1" customWidth="1"/>
    <col min="10272" max="10272" width="19.875" style="1" bestFit="1" customWidth="1"/>
    <col min="10273" max="10273" width="7.125" style="1" bestFit="1" customWidth="1"/>
    <col min="10274" max="10274" width="19.875" style="1" bestFit="1" customWidth="1"/>
    <col min="10275" max="10276" width="8.75" style="1" bestFit="1" customWidth="1"/>
    <col min="10277" max="10277" width="9" style="1"/>
    <col min="10278" max="10278" width="86.5" style="1" bestFit="1" customWidth="1"/>
    <col min="10279" max="10279" width="2.875" style="1" bestFit="1" customWidth="1"/>
    <col min="10280" max="10496" width="9" style="1"/>
    <col min="10497" max="10497" width="4.625" style="1" customWidth="1"/>
    <col min="10498" max="10498" width="5.5" style="1" customWidth="1"/>
    <col min="10499" max="10499" width="4.375" style="1" bestFit="1" customWidth="1"/>
    <col min="10500" max="10500" width="69.5" style="1" customWidth="1"/>
    <col min="10501" max="10508" width="6" style="1" customWidth="1"/>
    <col min="10509" max="10510" width="7.25" style="1" bestFit="1" customWidth="1"/>
    <col min="10511" max="10512" width="0" style="1" hidden="1" customWidth="1"/>
    <col min="10513" max="10516" width="7.25" style="1" bestFit="1" customWidth="1"/>
    <col min="10517" max="10517" width="2.875" style="1" bestFit="1" customWidth="1"/>
    <col min="10518" max="10518" width="9" style="1"/>
    <col min="10519" max="10519" width="11.625" style="1" bestFit="1" customWidth="1"/>
    <col min="10520" max="10520" width="23.375" style="1" bestFit="1" customWidth="1"/>
    <col min="10521" max="10521" width="9.375" style="1" bestFit="1" customWidth="1"/>
    <col min="10522" max="10522" width="19.875" style="1" bestFit="1" customWidth="1"/>
    <col min="10523" max="10523" width="8.625" style="1" bestFit="1" customWidth="1"/>
    <col min="10524" max="10524" width="19.875" style="1" bestFit="1" customWidth="1"/>
    <col min="10525" max="10525" width="7.125" style="1" bestFit="1" customWidth="1"/>
    <col min="10526" max="10526" width="19.875" style="1" bestFit="1" customWidth="1"/>
    <col min="10527" max="10527" width="11.25" style="1" bestFit="1" customWidth="1"/>
    <col min="10528" max="10528" width="19.875" style="1" bestFit="1" customWidth="1"/>
    <col min="10529" max="10529" width="7.125" style="1" bestFit="1" customWidth="1"/>
    <col min="10530" max="10530" width="19.875" style="1" bestFit="1" customWidth="1"/>
    <col min="10531" max="10532" width="8.75" style="1" bestFit="1" customWidth="1"/>
    <col min="10533" max="10533" width="9" style="1"/>
    <col min="10534" max="10534" width="86.5" style="1" bestFit="1" customWidth="1"/>
    <col min="10535" max="10535" width="2.875" style="1" bestFit="1" customWidth="1"/>
    <col min="10536" max="10752" width="9" style="1"/>
    <col min="10753" max="10753" width="4.625" style="1" customWidth="1"/>
    <col min="10754" max="10754" width="5.5" style="1" customWidth="1"/>
    <col min="10755" max="10755" width="4.375" style="1" bestFit="1" customWidth="1"/>
    <col min="10756" max="10756" width="69.5" style="1" customWidth="1"/>
    <col min="10757" max="10764" width="6" style="1" customWidth="1"/>
    <col min="10765" max="10766" width="7.25" style="1" bestFit="1" customWidth="1"/>
    <col min="10767" max="10768" width="0" style="1" hidden="1" customWidth="1"/>
    <col min="10769" max="10772" width="7.25" style="1" bestFit="1" customWidth="1"/>
    <col min="10773" max="10773" width="2.875" style="1" bestFit="1" customWidth="1"/>
    <col min="10774" max="10774" width="9" style="1"/>
    <col min="10775" max="10775" width="11.625" style="1" bestFit="1" customWidth="1"/>
    <col min="10776" max="10776" width="23.375" style="1" bestFit="1" customWidth="1"/>
    <col min="10777" max="10777" width="9.375" style="1" bestFit="1" customWidth="1"/>
    <col min="10778" max="10778" width="19.875" style="1" bestFit="1" customWidth="1"/>
    <col min="10779" max="10779" width="8.625" style="1" bestFit="1" customWidth="1"/>
    <col min="10780" max="10780" width="19.875" style="1" bestFit="1" customWidth="1"/>
    <col min="10781" max="10781" width="7.125" style="1" bestFit="1" customWidth="1"/>
    <col min="10782" max="10782" width="19.875" style="1" bestFit="1" customWidth="1"/>
    <col min="10783" max="10783" width="11.25" style="1" bestFit="1" customWidth="1"/>
    <col min="10784" max="10784" width="19.875" style="1" bestFit="1" customWidth="1"/>
    <col min="10785" max="10785" width="7.125" style="1" bestFit="1" customWidth="1"/>
    <col min="10786" max="10786" width="19.875" style="1" bestFit="1" customWidth="1"/>
    <col min="10787" max="10788" width="8.75" style="1" bestFit="1" customWidth="1"/>
    <col min="10789" max="10789" width="9" style="1"/>
    <col min="10790" max="10790" width="86.5" style="1" bestFit="1" customWidth="1"/>
    <col min="10791" max="10791" width="2.875" style="1" bestFit="1" customWidth="1"/>
    <col min="10792" max="11008" width="9" style="1"/>
    <col min="11009" max="11009" width="4.625" style="1" customWidth="1"/>
    <col min="11010" max="11010" width="5.5" style="1" customWidth="1"/>
    <col min="11011" max="11011" width="4.375" style="1" bestFit="1" customWidth="1"/>
    <col min="11012" max="11012" width="69.5" style="1" customWidth="1"/>
    <col min="11013" max="11020" width="6" style="1" customWidth="1"/>
    <col min="11021" max="11022" width="7.25" style="1" bestFit="1" customWidth="1"/>
    <col min="11023" max="11024" width="0" style="1" hidden="1" customWidth="1"/>
    <col min="11025" max="11028" width="7.25" style="1" bestFit="1" customWidth="1"/>
    <col min="11029" max="11029" width="2.875" style="1" bestFit="1" customWidth="1"/>
    <col min="11030" max="11030" width="9" style="1"/>
    <col min="11031" max="11031" width="11.625" style="1" bestFit="1" customWidth="1"/>
    <col min="11032" max="11032" width="23.375" style="1" bestFit="1" customWidth="1"/>
    <col min="11033" max="11033" width="9.375" style="1" bestFit="1" customWidth="1"/>
    <col min="11034" max="11034" width="19.875" style="1" bestFit="1" customWidth="1"/>
    <col min="11035" max="11035" width="8.625" style="1" bestFit="1" customWidth="1"/>
    <col min="11036" max="11036" width="19.875" style="1" bestFit="1" customWidth="1"/>
    <col min="11037" max="11037" width="7.125" style="1" bestFit="1" customWidth="1"/>
    <col min="11038" max="11038" width="19.875" style="1" bestFit="1" customWidth="1"/>
    <col min="11039" max="11039" width="11.25" style="1" bestFit="1" customWidth="1"/>
    <col min="11040" max="11040" width="19.875" style="1" bestFit="1" customWidth="1"/>
    <col min="11041" max="11041" width="7.125" style="1" bestFit="1" customWidth="1"/>
    <col min="11042" max="11042" width="19.875" style="1" bestFit="1" customWidth="1"/>
    <col min="11043" max="11044" width="8.75" style="1" bestFit="1" customWidth="1"/>
    <col min="11045" max="11045" width="9" style="1"/>
    <col min="11046" max="11046" width="86.5" style="1" bestFit="1" customWidth="1"/>
    <col min="11047" max="11047" width="2.875" style="1" bestFit="1" customWidth="1"/>
    <col min="11048" max="11264" width="9" style="1"/>
    <col min="11265" max="11265" width="4.625" style="1" customWidth="1"/>
    <col min="11266" max="11266" width="5.5" style="1" customWidth="1"/>
    <col min="11267" max="11267" width="4.375" style="1" bestFit="1" customWidth="1"/>
    <col min="11268" max="11268" width="69.5" style="1" customWidth="1"/>
    <col min="11269" max="11276" width="6" style="1" customWidth="1"/>
    <col min="11277" max="11278" width="7.25" style="1" bestFit="1" customWidth="1"/>
    <col min="11279" max="11280" width="0" style="1" hidden="1" customWidth="1"/>
    <col min="11281" max="11284" width="7.25" style="1" bestFit="1" customWidth="1"/>
    <col min="11285" max="11285" width="2.875" style="1" bestFit="1" customWidth="1"/>
    <col min="11286" max="11286" width="9" style="1"/>
    <col min="11287" max="11287" width="11.625" style="1" bestFit="1" customWidth="1"/>
    <col min="11288" max="11288" width="23.375" style="1" bestFit="1" customWidth="1"/>
    <col min="11289" max="11289" width="9.375" style="1" bestFit="1" customWidth="1"/>
    <col min="11290" max="11290" width="19.875" style="1" bestFit="1" customWidth="1"/>
    <col min="11291" max="11291" width="8.625" style="1" bestFit="1" customWidth="1"/>
    <col min="11292" max="11292" width="19.875" style="1" bestFit="1" customWidth="1"/>
    <col min="11293" max="11293" width="7.125" style="1" bestFit="1" customWidth="1"/>
    <col min="11294" max="11294" width="19.875" style="1" bestFit="1" customWidth="1"/>
    <col min="11295" max="11295" width="11.25" style="1" bestFit="1" customWidth="1"/>
    <col min="11296" max="11296" width="19.875" style="1" bestFit="1" customWidth="1"/>
    <col min="11297" max="11297" width="7.125" style="1" bestFit="1" customWidth="1"/>
    <col min="11298" max="11298" width="19.875" style="1" bestFit="1" customWidth="1"/>
    <col min="11299" max="11300" width="8.75" style="1" bestFit="1" customWidth="1"/>
    <col min="11301" max="11301" width="9" style="1"/>
    <col min="11302" max="11302" width="86.5" style="1" bestFit="1" customWidth="1"/>
    <col min="11303" max="11303" width="2.875" style="1" bestFit="1" customWidth="1"/>
    <col min="11304" max="11520" width="9" style="1"/>
    <col min="11521" max="11521" width="4.625" style="1" customWidth="1"/>
    <col min="11522" max="11522" width="5.5" style="1" customWidth="1"/>
    <col min="11523" max="11523" width="4.375" style="1" bestFit="1" customWidth="1"/>
    <col min="11524" max="11524" width="69.5" style="1" customWidth="1"/>
    <col min="11525" max="11532" width="6" style="1" customWidth="1"/>
    <col min="11533" max="11534" width="7.25" style="1" bestFit="1" customWidth="1"/>
    <col min="11535" max="11536" width="0" style="1" hidden="1" customWidth="1"/>
    <col min="11537" max="11540" width="7.25" style="1" bestFit="1" customWidth="1"/>
    <col min="11541" max="11541" width="2.875" style="1" bestFit="1" customWidth="1"/>
    <col min="11542" max="11542" width="9" style="1"/>
    <col min="11543" max="11543" width="11.625" style="1" bestFit="1" customWidth="1"/>
    <col min="11544" max="11544" width="23.375" style="1" bestFit="1" customWidth="1"/>
    <col min="11545" max="11545" width="9.375" style="1" bestFit="1" customWidth="1"/>
    <col min="11546" max="11546" width="19.875" style="1" bestFit="1" customWidth="1"/>
    <col min="11547" max="11547" width="8.625" style="1" bestFit="1" customWidth="1"/>
    <col min="11548" max="11548" width="19.875" style="1" bestFit="1" customWidth="1"/>
    <col min="11549" max="11549" width="7.125" style="1" bestFit="1" customWidth="1"/>
    <col min="11550" max="11550" width="19.875" style="1" bestFit="1" customWidth="1"/>
    <col min="11551" max="11551" width="11.25" style="1" bestFit="1" customWidth="1"/>
    <col min="11552" max="11552" width="19.875" style="1" bestFit="1" customWidth="1"/>
    <col min="11553" max="11553" width="7.125" style="1" bestFit="1" customWidth="1"/>
    <col min="11554" max="11554" width="19.875" style="1" bestFit="1" customWidth="1"/>
    <col min="11555" max="11556" width="8.75" style="1" bestFit="1" customWidth="1"/>
    <col min="11557" max="11557" width="9" style="1"/>
    <col min="11558" max="11558" width="86.5" style="1" bestFit="1" customWidth="1"/>
    <col min="11559" max="11559" width="2.875" style="1" bestFit="1" customWidth="1"/>
    <col min="11560" max="11776" width="9" style="1"/>
    <col min="11777" max="11777" width="4.625" style="1" customWidth="1"/>
    <col min="11778" max="11778" width="5.5" style="1" customWidth="1"/>
    <col min="11779" max="11779" width="4.375" style="1" bestFit="1" customWidth="1"/>
    <col min="11780" max="11780" width="69.5" style="1" customWidth="1"/>
    <col min="11781" max="11788" width="6" style="1" customWidth="1"/>
    <col min="11789" max="11790" width="7.25" style="1" bestFit="1" customWidth="1"/>
    <col min="11791" max="11792" width="0" style="1" hidden="1" customWidth="1"/>
    <col min="11793" max="11796" width="7.25" style="1" bestFit="1" customWidth="1"/>
    <col min="11797" max="11797" width="2.875" style="1" bestFit="1" customWidth="1"/>
    <col min="11798" max="11798" width="9" style="1"/>
    <col min="11799" max="11799" width="11.625" style="1" bestFit="1" customWidth="1"/>
    <col min="11800" max="11800" width="23.375" style="1" bestFit="1" customWidth="1"/>
    <col min="11801" max="11801" width="9.375" style="1" bestFit="1" customWidth="1"/>
    <col min="11802" max="11802" width="19.875" style="1" bestFit="1" customWidth="1"/>
    <col min="11803" max="11803" width="8.625" style="1" bestFit="1" customWidth="1"/>
    <col min="11804" max="11804" width="19.875" style="1" bestFit="1" customWidth="1"/>
    <col min="11805" max="11805" width="7.125" style="1" bestFit="1" customWidth="1"/>
    <col min="11806" max="11806" width="19.875" style="1" bestFit="1" customWidth="1"/>
    <col min="11807" max="11807" width="11.25" style="1" bestFit="1" customWidth="1"/>
    <col min="11808" max="11808" width="19.875" style="1" bestFit="1" customWidth="1"/>
    <col min="11809" max="11809" width="7.125" style="1" bestFit="1" customWidth="1"/>
    <col min="11810" max="11810" width="19.875" style="1" bestFit="1" customWidth="1"/>
    <col min="11811" max="11812" width="8.75" style="1" bestFit="1" customWidth="1"/>
    <col min="11813" max="11813" width="9" style="1"/>
    <col min="11814" max="11814" width="86.5" style="1" bestFit="1" customWidth="1"/>
    <col min="11815" max="11815" width="2.875" style="1" bestFit="1" customWidth="1"/>
    <col min="11816" max="12032" width="9" style="1"/>
    <col min="12033" max="12033" width="4.625" style="1" customWidth="1"/>
    <col min="12034" max="12034" width="5.5" style="1" customWidth="1"/>
    <col min="12035" max="12035" width="4.375" style="1" bestFit="1" customWidth="1"/>
    <col min="12036" max="12036" width="69.5" style="1" customWidth="1"/>
    <col min="12037" max="12044" width="6" style="1" customWidth="1"/>
    <col min="12045" max="12046" width="7.25" style="1" bestFit="1" customWidth="1"/>
    <col min="12047" max="12048" width="0" style="1" hidden="1" customWidth="1"/>
    <col min="12049" max="12052" width="7.25" style="1" bestFit="1" customWidth="1"/>
    <col min="12053" max="12053" width="2.875" style="1" bestFit="1" customWidth="1"/>
    <col min="12054" max="12054" width="9" style="1"/>
    <col min="12055" max="12055" width="11.625" style="1" bestFit="1" customWidth="1"/>
    <col min="12056" max="12056" width="23.375" style="1" bestFit="1" customWidth="1"/>
    <col min="12057" max="12057" width="9.375" style="1" bestFit="1" customWidth="1"/>
    <col min="12058" max="12058" width="19.875" style="1" bestFit="1" customWidth="1"/>
    <col min="12059" max="12059" width="8.625" style="1" bestFit="1" customWidth="1"/>
    <col min="12060" max="12060" width="19.875" style="1" bestFit="1" customWidth="1"/>
    <col min="12061" max="12061" width="7.125" style="1" bestFit="1" customWidth="1"/>
    <col min="12062" max="12062" width="19.875" style="1" bestFit="1" customWidth="1"/>
    <col min="12063" max="12063" width="11.25" style="1" bestFit="1" customWidth="1"/>
    <col min="12064" max="12064" width="19.875" style="1" bestFit="1" customWidth="1"/>
    <col min="12065" max="12065" width="7.125" style="1" bestFit="1" customWidth="1"/>
    <col min="12066" max="12066" width="19.875" style="1" bestFit="1" customWidth="1"/>
    <col min="12067" max="12068" width="8.75" style="1" bestFit="1" customWidth="1"/>
    <col min="12069" max="12069" width="9" style="1"/>
    <col min="12070" max="12070" width="86.5" style="1" bestFit="1" customWidth="1"/>
    <col min="12071" max="12071" width="2.875" style="1" bestFit="1" customWidth="1"/>
    <col min="12072" max="12288" width="9" style="1"/>
    <col min="12289" max="12289" width="4.625" style="1" customWidth="1"/>
    <col min="12290" max="12290" width="5.5" style="1" customWidth="1"/>
    <col min="12291" max="12291" width="4.375" style="1" bestFit="1" customWidth="1"/>
    <col min="12292" max="12292" width="69.5" style="1" customWidth="1"/>
    <col min="12293" max="12300" width="6" style="1" customWidth="1"/>
    <col min="12301" max="12302" width="7.25" style="1" bestFit="1" customWidth="1"/>
    <col min="12303" max="12304" width="0" style="1" hidden="1" customWidth="1"/>
    <col min="12305" max="12308" width="7.25" style="1" bestFit="1" customWidth="1"/>
    <col min="12309" max="12309" width="2.875" style="1" bestFit="1" customWidth="1"/>
    <col min="12310" max="12310" width="9" style="1"/>
    <col min="12311" max="12311" width="11.625" style="1" bestFit="1" customWidth="1"/>
    <col min="12312" max="12312" width="23.375" style="1" bestFit="1" customWidth="1"/>
    <col min="12313" max="12313" width="9.375" style="1" bestFit="1" customWidth="1"/>
    <col min="12314" max="12314" width="19.875" style="1" bestFit="1" customWidth="1"/>
    <col min="12315" max="12315" width="8.625" style="1" bestFit="1" customWidth="1"/>
    <col min="12316" max="12316" width="19.875" style="1" bestFit="1" customWidth="1"/>
    <col min="12317" max="12317" width="7.125" style="1" bestFit="1" customWidth="1"/>
    <col min="12318" max="12318" width="19.875" style="1" bestFit="1" customWidth="1"/>
    <col min="12319" max="12319" width="11.25" style="1" bestFit="1" customWidth="1"/>
    <col min="12320" max="12320" width="19.875" style="1" bestFit="1" customWidth="1"/>
    <col min="12321" max="12321" width="7.125" style="1" bestFit="1" customWidth="1"/>
    <col min="12322" max="12322" width="19.875" style="1" bestFit="1" customWidth="1"/>
    <col min="12323" max="12324" width="8.75" style="1" bestFit="1" customWidth="1"/>
    <col min="12325" max="12325" width="9" style="1"/>
    <col min="12326" max="12326" width="86.5" style="1" bestFit="1" customWidth="1"/>
    <col min="12327" max="12327" width="2.875" style="1" bestFit="1" customWidth="1"/>
    <col min="12328" max="12544" width="9" style="1"/>
    <col min="12545" max="12545" width="4.625" style="1" customWidth="1"/>
    <col min="12546" max="12546" width="5.5" style="1" customWidth="1"/>
    <col min="12547" max="12547" width="4.375" style="1" bestFit="1" customWidth="1"/>
    <col min="12548" max="12548" width="69.5" style="1" customWidth="1"/>
    <col min="12549" max="12556" width="6" style="1" customWidth="1"/>
    <col min="12557" max="12558" width="7.25" style="1" bestFit="1" customWidth="1"/>
    <col min="12559" max="12560" width="0" style="1" hidden="1" customWidth="1"/>
    <col min="12561" max="12564" width="7.25" style="1" bestFit="1" customWidth="1"/>
    <col min="12565" max="12565" width="2.875" style="1" bestFit="1" customWidth="1"/>
    <col min="12566" max="12566" width="9" style="1"/>
    <col min="12567" max="12567" width="11.625" style="1" bestFit="1" customWidth="1"/>
    <col min="12568" max="12568" width="23.375" style="1" bestFit="1" customWidth="1"/>
    <col min="12569" max="12569" width="9.375" style="1" bestFit="1" customWidth="1"/>
    <col min="12570" max="12570" width="19.875" style="1" bestFit="1" customWidth="1"/>
    <col min="12571" max="12571" width="8.625" style="1" bestFit="1" customWidth="1"/>
    <col min="12572" max="12572" width="19.875" style="1" bestFit="1" customWidth="1"/>
    <col min="12573" max="12573" width="7.125" style="1" bestFit="1" customWidth="1"/>
    <col min="12574" max="12574" width="19.875" style="1" bestFit="1" customWidth="1"/>
    <col min="12575" max="12575" width="11.25" style="1" bestFit="1" customWidth="1"/>
    <col min="12576" max="12576" width="19.875" style="1" bestFit="1" customWidth="1"/>
    <col min="12577" max="12577" width="7.125" style="1" bestFit="1" customWidth="1"/>
    <col min="12578" max="12578" width="19.875" style="1" bestFit="1" customWidth="1"/>
    <col min="12579" max="12580" width="8.75" style="1" bestFit="1" customWidth="1"/>
    <col min="12581" max="12581" width="9" style="1"/>
    <col min="12582" max="12582" width="86.5" style="1" bestFit="1" customWidth="1"/>
    <col min="12583" max="12583" width="2.875" style="1" bestFit="1" customWidth="1"/>
    <col min="12584" max="12800" width="9" style="1"/>
    <col min="12801" max="12801" width="4.625" style="1" customWidth="1"/>
    <col min="12802" max="12802" width="5.5" style="1" customWidth="1"/>
    <col min="12803" max="12803" width="4.375" style="1" bestFit="1" customWidth="1"/>
    <col min="12804" max="12804" width="69.5" style="1" customWidth="1"/>
    <col min="12805" max="12812" width="6" style="1" customWidth="1"/>
    <col min="12813" max="12814" width="7.25" style="1" bestFit="1" customWidth="1"/>
    <col min="12815" max="12816" width="0" style="1" hidden="1" customWidth="1"/>
    <col min="12817" max="12820" width="7.25" style="1" bestFit="1" customWidth="1"/>
    <col min="12821" max="12821" width="2.875" style="1" bestFit="1" customWidth="1"/>
    <col min="12822" max="12822" width="9" style="1"/>
    <col min="12823" max="12823" width="11.625" style="1" bestFit="1" customWidth="1"/>
    <col min="12824" max="12824" width="23.375" style="1" bestFit="1" customWidth="1"/>
    <col min="12825" max="12825" width="9.375" style="1" bestFit="1" customWidth="1"/>
    <col min="12826" max="12826" width="19.875" style="1" bestFit="1" customWidth="1"/>
    <col min="12827" max="12827" width="8.625" style="1" bestFit="1" customWidth="1"/>
    <col min="12828" max="12828" width="19.875" style="1" bestFit="1" customWidth="1"/>
    <col min="12829" max="12829" width="7.125" style="1" bestFit="1" customWidth="1"/>
    <col min="12830" max="12830" width="19.875" style="1" bestFit="1" customWidth="1"/>
    <col min="12831" max="12831" width="11.25" style="1" bestFit="1" customWidth="1"/>
    <col min="12832" max="12832" width="19.875" style="1" bestFit="1" customWidth="1"/>
    <col min="12833" max="12833" width="7.125" style="1" bestFit="1" customWidth="1"/>
    <col min="12834" max="12834" width="19.875" style="1" bestFit="1" customWidth="1"/>
    <col min="12835" max="12836" width="8.75" style="1" bestFit="1" customWidth="1"/>
    <col min="12837" max="12837" width="9" style="1"/>
    <col min="12838" max="12838" width="86.5" style="1" bestFit="1" customWidth="1"/>
    <col min="12839" max="12839" width="2.875" style="1" bestFit="1" customWidth="1"/>
    <col min="12840" max="13056" width="9" style="1"/>
    <col min="13057" max="13057" width="4.625" style="1" customWidth="1"/>
    <col min="13058" max="13058" width="5.5" style="1" customWidth="1"/>
    <col min="13059" max="13059" width="4.375" style="1" bestFit="1" customWidth="1"/>
    <col min="13060" max="13060" width="69.5" style="1" customWidth="1"/>
    <col min="13061" max="13068" width="6" style="1" customWidth="1"/>
    <col min="13069" max="13070" width="7.25" style="1" bestFit="1" customWidth="1"/>
    <col min="13071" max="13072" width="0" style="1" hidden="1" customWidth="1"/>
    <col min="13073" max="13076" width="7.25" style="1" bestFit="1" customWidth="1"/>
    <col min="13077" max="13077" width="2.875" style="1" bestFit="1" customWidth="1"/>
    <col min="13078" max="13078" width="9" style="1"/>
    <col min="13079" max="13079" width="11.625" style="1" bestFit="1" customWidth="1"/>
    <col min="13080" max="13080" width="23.375" style="1" bestFit="1" customWidth="1"/>
    <col min="13081" max="13081" width="9.375" style="1" bestFit="1" customWidth="1"/>
    <col min="13082" max="13082" width="19.875" style="1" bestFit="1" customWidth="1"/>
    <col min="13083" max="13083" width="8.625" style="1" bestFit="1" customWidth="1"/>
    <col min="13084" max="13084" width="19.875" style="1" bestFit="1" customWidth="1"/>
    <col min="13085" max="13085" width="7.125" style="1" bestFit="1" customWidth="1"/>
    <col min="13086" max="13086" width="19.875" style="1" bestFit="1" customWidth="1"/>
    <col min="13087" max="13087" width="11.25" style="1" bestFit="1" customWidth="1"/>
    <col min="13088" max="13088" width="19.875" style="1" bestFit="1" customWidth="1"/>
    <col min="13089" max="13089" width="7.125" style="1" bestFit="1" customWidth="1"/>
    <col min="13090" max="13090" width="19.875" style="1" bestFit="1" customWidth="1"/>
    <col min="13091" max="13092" width="8.75" style="1" bestFit="1" customWidth="1"/>
    <col min="13093" max="13093" width="9" style="1"/>
    <col min="13094" max="13094" width="86.5" style="1" bestFit="1" customWidth="1"/>
    <col min="13095" max="13095" width="2.875" style="1" bestFit="1" customWidth="1"/>
    <col min="13096" max="13312" width="9" style="1"/>
    <col min="13313" max="13313" width="4.625" style="1" customWidth="1"/>
    <col min="13314" max="13314" width="5.5" style="1" customWidth="1"/>
    <col min="13315" max="13315" width="4.375" style="1" bestFit="1" customWidth="1"/>
    <col min="13316" max="13316" width="69.5" style="1" customWidth="1"/>
    <col min="13317" max="13324" width="6" style="1" customWidth="1"/>
    <col min="13325" max="13326" width="7.25" style="1" bestFit="1" customWidth="1"/>
    <col min="13327" max="13328" width="0" style="1" hidden="1" customWidth="1"/>
    <col min="13329" max="13332" width="7.25" style="1" bestFit="1" customWidth="1"/>
    <col min="13333" max="13333" width="2.875" style="1" bestFit="1" customWidth="1"/>
    <col min="13334" max="13334" width="9" style="1"/>
    <col min="13335" max="13335" width="11.625" style="1" bestFit="1" customWidth="1"/>
    <col min="13336" max="13336" width="23.375" style="1" bestFit="1" customWidth="1"/>
    <col min="13337" max="13337" width="9.375" style="1" bestFit="1" customWidth="1"/>
    <col min="13338" max="13338" width="19.875" style="1" bestFit="1" customWidth="1"/>
    <col min="13339" max="13339" width="8.625" style="1" bestFit="1" customWidth="1"/>
    <col min="13340" max="13340" width="19.875" style="1" bestFit="1" customWidth="1"/>
    <col min="13341" max="13341" width="7.125" style="1" bestFit="1" customWidth="1"/>
    <col min="13342" max="13342" width="19.875" style="1" bestFit="1" customWidth="1"/>
    <col min="13343" max="13343" width="11.25" style="1" bestFit="1" customWidth="1"/>
    <col min="13344" max="13344" width="19.875" style="1" bestFit="1" customWidth="1"/>
    <col min="13345" max="13345" width="7.125" style="1" bestFit="1" customWidth="1"/>
    <col min="13346" max="13346" width="19.875" style="1" bestFit="1" customWidth="1"/>
    <col min="13347" max="13348" width="8.75" style="1" bestFit="1" customWidth="1"/>
    <col min="13349" max="13349" width="9" style="1"/>
    <col min="13350" max="13350" width="86.5" style="1" bestFit="1" customWidth="1"/>
    <col min="13351" max="13351" width="2.875" style="1" bestFit="1" customWidth="1"/>
    <col min="13352" max="13568" width="9" style="1"/>
    <col min="13569" max="13569" width="4.625" style="1" customWidth="1"/>
    <col min="13570" max="13570" width="5.5" style="1" customWidth="1"/>
    <col min="13571" max="13571" width="4.375" style="1" bestFit="1" customWidth="1"/>
    <col min="13572" max="13572" width="69.5" style="1" customWidth="1"/>
    <col min="13573" max="13580" width="6" style="1" customWidth="1"/>
    <col min="13581" max="13582" width="7.25" style="1" bestFit="1" customWidth="1"/>
    <col min="13583" max="13584" width="0" style="1" hidden="1" customWidth="1"/>
    <col min="13585" max="13588" width="7.25" style="1" bestFit="1" customWidth="1"/>
    <col min="13589" max="13589" width="2.875" style="1" bestFit="1" customWidth="1"/>
    <col min="13590" max="13590" width="9" style="1"/>
    <col min="13591" max="13591" width="11.625" style="1" bestFit="1" customWidth="1"/>
    <col min="13592" max="13592" width="23.375" style="1" bestFit="1" customWidth="1"/>
    <col min="13593" max="13593" width="9.375" style="1" bestFit="1" customWidth="1"/>
    <col min="13594" max="13594" width="19.875" style="1" bestFit="1" customWidth="1"/>
    <col min="13595" max="13595" width="8.625" style="1" bestFit="1" customWidth="1"/>
    <col min="13596" max="13596" width="19.875" style="1" bestFit="1" customWidth="1"/>
    <col min="13597" max="13597" width="7.125" style="1" bestFit="1" customWidth="1"/>
    <col min="13598" max="13598" width="19.875" style="1" bestFit="1" customWidth="1"/>
    <col min="13599" max="13599" width="11.25" style="1" bestFit="1" customWidth="1"/>
    <col min="13600" max="13600" width="19.875" style="1" bestFit="1" customWidth="1"/>
    <col min="13601" max="13601" width="7.125" style="1" bestFit="1" customWidth="1"/>
    <col min="13602" max="13602" width="19.875" style="1" bestFit="1" customWidth="1"/>
    <col min="13603" max="13604" width="8.75" style="1" bestFit="1" customWidth="1"/>
    <col min="13605" max="13605" width="9" style="1"/>
    <col min="13606" max="13606" width="86.5" style="1" bestFit="1" customWidth="1"/>
    <col min="13607" max="13607" width="2.875" style="1" bestFit="1" customWidth="1"/>
    <col min="13608" max="13824" width="9" style="1"/>
    <col min="13825" max="13825" width="4.625" style="1" customWidth="1"/>
    <col min="13826" max="13826" width="5.5" style="1" customWidth="1"/>
    <col min="13827" max="13827" width="4.375" style="1" bestFit="1" customWidth="1"/>
    <col min="13828" max="13828" width="69.5" style="1" customWidth="1"/>
    <col min="13829" max="13836" width="6" style="1" customWidth="1"/>
    <col min="13837" max="13838" width="7.25" style="1" bestFit="1" customWidth="1"/>
    <col min="13839" max="13840" width="0" style="1" hidden="1" customWidth="1"/>
    <col min="13841" max="13844" width="7.25" style="1" bestFit="1" customWidth="1"/>
    <col min="13845" max="13845" width="2.875" style="1" bestFit="1" customWidth="1"/>
    <col min="13846" max="13846" width="9" style="1"/>
    <col min="13847" max="13847" width="11.625" style="1" bestFit="1" customWidth="1"/>
    <col min="13848" max="13848" width="23.375" style="1" bestFit="1" customWidth="1"/>
    <col min="13849" max="13849" width="9.375" style="1" bestFit="1" customWidth="1"/>
    <col min="13850" max="13850" width="19.875" style="1" bestFit="1" customWidth="1"/>
    <col min="13851" max="13851" width="8.625" style="1" bestFit="1" customWidth="1"/>
    <col min="13852" max="13852" width="19.875" style="1" bestFit="1" customWidth="1"/>
    <col min="13853" max="13853" width="7.125" style="1" bestFit="1" customWidth="1"/>
    <col min="13854" max="13854" width="19.875" style="1" bestFit="1" customWidth="1"/>
    <col min="13855" max="13855" width="11.25" style="1" bestFit="1" customWidth="1"/>
    <col min="13856" max="13856" width="19.875" style="1" bestFit="1" customWidth="1"/>
    <col min="13857" max="13857" width="7.125" style="1" bestFit="1" customWidth="1"/>
    <col min="13858" max="13858" width="19.875" style="1" bestFit="1" customWidth="1"/>
    <col min="13859" max="13860" width="8.75" style="1" bestFit="1" customWidth="1"/>
    <col min="13861" max="13861" width="9" style="1"/>
    <col min="13862" max="13862" width="86.5" style="1" bestFit="1" customWidth="1"/>
    <col min="13863" max="13863" width="2.875" style="1" bestFit="1" customWidth="1"/>
    <col min="13864" max="14080" width="9" style="1"/>
    <col min="14081" max="14081" width="4.625" style="1" customWidth="1"/>
    <col min="14082" max="14082" width="5.5" style="1" customWidth="1"/>
    <col min="14083" max="14083" width="4.375" style="1" bestFit="1" customWidth="1"/>
    <col min="14084" max="14084" width="69.5" style="1" customWidth="1"/>
    <col min="14085" max="14092" width="6" style="1" customWidth="1"/>
    <col min="14093" max="14094" width="7.25" style="1" bestFit="1" customWidth="1"/>
    <col min="14095" max="14096" width="0" style="1" hidden="1" customWidth="1"/>
    <col min="14097" max="14100" width="7.25" style="1" bestFit="1" customWidth="1"/>
    <col min="14101" max="14101" width="2.875" style="1" bestFit="1" customWidth="1"/>
    <col min="14102" max="14102" width="9" style="1"/>
    <col min="14103" max="14103" width="11.625" style="1" bestFit="1" customWidth="1"/>
    <col min="14104" max="14104" width="23.375" style="1" bestFit="1" customWidth="1"/>
    <col min="14105" max="14105" width="9.375" style="1" bestFit="1" customWidth="1"/>
    <col min="14106" max="14106" width="19.875" style="1" bestFit="1" customWidth="1"/>
    <col min="14107" max="14107" width="8.625" style="1" bestFit="1" customWidth="1"/>
    <col min="14108" max="14108" width="19.875" style="1" bestFit="1" customWidth="1"/>
    <col min="14109" max="14109" width="7.125" style="1" bestFit="1" customWidth="1"/>
    <col min="14110" max="14110" width="19.875" style="1" bestFit="1" customWidth="1"/>
    <col min="14111" max="14111" width="11.25" style="1" bestFit="1" customWidth="1"/>
    <col min="14112" max="14112" width="19.875" style="1" bestFit="1" customWidth="1"/>
    <col min="14113" max="14113" width="7.125" style="1" bestFit="1" customWidth="1"/>
    <col min="14114" max="14114" width="19.875" style="1" bestFit="1" customWidth="1"/>
    <col min="14115" max="14116" width="8.75" style="1" bestFit="1" customWidth="1"/>
    <col min="14117" max="14117" width="9" style="1"/>
    <col min="14118" max="14118" width="86.5" style="1" bestFit="1" customWidth="1"/>
    <col min="14119" max="14119" width="2.875" style="1" bestFit="1" customWidth="1"/>
    <col min="14120" max="14336" width="9" style="1"/>
    <col min="14337" max="14337" width="4.625" style="1" customWidth="1"/>
    <col min="14338" max="14338" width="5.5" style="1" customWidth="1"/>
    <col min="14339" max="14339" width="4.375" style="1" bestFit="1" customWidth="1"/>
    <col min="14340" max="14340" width="69.5" style="1" customWidth="1"/>
    <col min="14341" max="14348" width="6" style="1" customWidth="1"/>
    <col min="14349" max="14350" width="7.25" style="1" bestFit="1" customWidth="1"/>
    <col min="14351" max="14352" width="0" style="1" hidden="1" customWidth="1"/>
    <col min="14353" max="14356" width="7.25" style="1" bestFit="1" customWidth="1"/>
    <col min="14357" max="14357" width="2.875" style="1" bestFit="1" customWidth="1"/>
    <col min="14358" max="14358" width="9" style="1"/>
    <col min="14359" max="14359" width="11.625" style="1" bestFit="1" customWidth="1"/>
    <col min="14360" max="14360" width="23.375" style="1" bestFit="1" customWidth="1"/>
    <col min="14361" max="14361" width="9.375" style="1" bestFit="1" customWidth="1"/>
    <col min="14362" max="14362" width="19.875" style="1" bestFit="1" customWidth="1"/>
    <col min="14363" max="14363" width="8.625" style="1" bestFit="1" customWidth="1"/>
    <col min="14364" max="14364" width="19.875" style="1" bestFit="1" customWidth="1"/>
    <col min="14365" max="14365" width="7.125" style="1" bestFit="1" customWidth="1"/>
    <col min="14366" max="14366" width="19.875" style="1" bestFit="1" customWidth="1"/>
    <col min="14367" max="14367" width="11.25" style="1" bestFit="1" customWidth="1"/>
    <col min="14368" max="14368" width="19.875" style="1" bestFit="1" customWidth="1"/>
    <col min="14369" max="14369" width="7.125" style="1" bestFit="1" customWidth="1"/>
    <col min="14370" max="14370" width="19.875" style="1" bestFit="1" customWidth="1"/>
    <col min="14371" max="14372" width="8.75" style="1" bestFit="1" customWidth="1"/>
    <col min="14373" max="14373" width="9" style="1"/>
    <col min="14374" max="14374" width="86.5" style="1" bestFit="1" customWidth="1"/>
    <col min="14375" max="14375" width="2.875" style="1" bestFit="1" customWidth="1"/>
    <col min="14376" max="14592" width="9" style="1"/>
    <col min="14593" max="14593" width="4.625" style="1" customWidth="1"/>
    <col min="14594" max="14594" width="5.5" style="1" customWidth="1"/>
    <col min="14595" max="14595" width="4.375" style="1" bestFit="1" customWidth="1"/>
    <col min="14596" max="14596" width="69.5" style="1" customWidth="1"/>
    <col min="14597" max="14604" width="6" style="1" customWidth="1"/>
    <col min="14605" max="14606" width="7.25" style="1" bestFit="1" customWidth="1"/>
    <col min="14607" max="14608" width="0" style="1" hidden="1" customWidth="1"/>
    <col min="14609" max="14612" width="7.25" style="1" bestFit="1" customWidth="1"/>
    <col min="14613" max="14613" width="2.875" style="1" bestFit="1" customWidth="1"/>
    <col min="14614" max="14614" width="9" style="1"/>
    <col min="14615" max="14615" width="11.625" style="1" bestFit="1" customWidth="1"/>
    <col min="14616" max="14616" width="23.375" style="1" bestFit="1" customWidth="1"/>
    <col min="14617" max="14617" width="9.375" style="1" bestFit="1" customWidth="1"/>
    <col min="14618" max="14618" width="19.875" style="1" bestFit="1" customWidth="1"/>
    <col min="14619" max="14619" width="8.625" style="1" bestFit="1" customWidth="1"/>
    <col min="14620" max="14620" width="19.875" style="1" bestFit="1" customWidth="1"/>
    <col min="14621" max="14621" width="7.125" style="1" bestFit="1" customWidth="1"/>
    <col min="14622" max="14622" width="19.875" style="1" bestFit="1" customWidth="1"/>
    <col min="14623" max="14623" width="11.25" style="1" bestFit="1" customWidth="1"/>
    <col min="14624" max="14624" width="19.875" style="1" bestFit="1" customWidth="1"/>
    <col min="14625" max="14625" width="7.125" style="1" bestFit="1" customWidth="1"/>
    <col min="14626" max="14626" width="19.875" style="1" bestFit="1" customWidth="1"/>
    <col min="14627" max="14628" width="8.75" style="1" bestFit="1" customWidth="1"/>
    <col min="14629" max="14629" width="9" style="1"/>
    <col min="14630" max="14630" width="86.5" style="1" bestFit="1" customWidth="1"/>
    <col min="14631" max="14631" width="2.875" style="1" bestFit="1" customWidth="1"/>
    <col min="14632" max="14848" width="9" style="1"/>
    <col min="14849" max="14849" width="4.625" style="1" customWidth="1"/>
    <col min="14850" max="14850" width="5.5" style="1" customWidth="1"/>
    <col min="14851" max="14851" width="4.375" style="1" bestFit="1" customWidth="1"/>
    <col min="14852" max="14852" width="69.5" style="1" customWidth="1"/>
    <col min="14853" max="14860" width="6" style="1" customWidth="1"/>
    <col min="14861" max="14862" width="7.25" style="1" bestFit="1" customWidth="1"/>
    <col min="14863" max="14864" width="0" style="1" hidden="1" customWidth="1"/>
    <col min="14865" max="14868" width="7.25" style="1" bestFit="1" customWidth="1"/>
    <col min="14869" max="14869" width="2.875" style="1" bestFit="1" customWidth="1"/>
    <col min="14870" max="14870" width="9" style="1"/>
    <col min="14871" max="14871" width="11.625" style="1" bestFit="1" customWidth="1"/>
    <col min="14872" max="14872" width="23.375" style="1" bestFit="1" customWidth="1"/>
    <col min="14873" max="14873" width="9.375" style="1" bestFit="1" customWidth="1"/>
    <col min="14874" max="14874" width="19.875" style="1" bestFit="1" customWidth="1"/>
    <col min="14875" max="14875" width="8.625" style="1" bestFit="1" customWidth="1"/>
    <col min="14876" max="14876" width="19.875" style="1" bestFit="1" customWidth="1"/>
    <col min="14877" max="14877" width="7.125" style="1" bestFit="1" customWidth="1"/>
    <col min="14878" max="14878" width="19.875" style="1" bestFit="1" customWidth="1"/>
    <col min="14879" max="14879" width="11.25" style="1" bestFit="1" customWidth="1"/>
    <col min="14880" max="14880" width="19.875" style="1" bestFit="1" customWidth="1"/>
    <col min="14881" max="14881" width="7.125" style="1" bestFit="1" customWidth="1"/>
    <col min="14882" max="14882" width="19.875" style="1" bestFit="1" customWidth="1"/>
    <col min="14883" max="14884" width="8.75" style="1" bestFit="1" customWidth="1"/>
    <col min="14885" max="14885" width="9" style="1"/>
    <col min="14886" max="14886" width="86.5" style="1" bestFit="1" customWidth="1"/>
    <col min="14887" max="14887" width="2.875" style="1" bestFit="1" customWidth="1"/>
    <col min="14888" max="15104" width="9" style="1"/>
    <col min="15105" max="15105" width="4.625" style="1" customWidth="1"/>
    <col min="15106" max="15106" width="5.5" style="1" customWidth="1"/>
    <col min="15107" max="15107" width="4.375" style="1" bestFit="1" customWidth="1"/>
    <col min="15108" max="15108" width="69.5" style="1" customWidth="1"/>
    <col min="15109" max="15116" width="6" style="1" customWidth="1"/>
    <col min="15117" max="15118" width="7.25" style="1" bestFit="1" customWidth="1"/>
    <col min="15119" max="15120" width="0" style="1" hidden="1" customWidth="1"/>
    <col min="15121" max="15124" width="7.25" style="1" bestFit="1" customWidth="1"/>
    <col min="15125" max="15125" width="2.875" style="1" bestFit="1" customWidth="1"/>
    <col min="15126" max="15126" width="9" style="1"/>
    <col min="15127" max="15127" width="11.625" style="1" bestFit="1" customWidth="1"/>
    <col min="15128" max="15128" width="23.375" style="1" bestFit="1" customWidth="1"/>
    <col min="15129" max="15129" width="9.375" style="1" bestFit="1" customWidth="1"/>
    <col min="15130" max="15130" width="19.875" style="1" bestFit="1" customWidth="1"/>
    <col min="15131" max="15131" width="8.625" style="1" bestFit="1" customWidth="1"/>
    <col min="15132" max="15132" width="19.875" style="1" bestFit="1" customWidth="1"/>
    <col min="15133" max="15133" width="7.125" style="1" bestFit="1" customWidth="1"/>
    <col min="15134" max="15134" width="19.875" style="1" bestFit="1" customWidth="1"/>
    <col min="15135" max="15135" width="11.25" style="1" bestFit="1" customWidth="1"/>
    <col min="15136" max="15136" width="19.875" style="1" bestFit="1" customWidth="1"/>
    <col min="15137" max="15137" width="7.125" style="1" bestFit="1" customWidth="1"/>
    <col min="15138" max="15138" width="19.875" style="1" bestFit="1" customWidth="1"/>
    <col min="15139" max="15140" width="8.75" style="1" bestFit="1" customWidth="1"/>
    <col min="15141" max="15141" width="9" style="1"/>
    <col min="15142" max="15142" width="86.5" style="1" bestFit="1" customWidth="1"/>
    <col min="15143" max="15143" width="2.875" style="1" bestFit="1" customWidth="1"/>
    <col min="15144" max="15360" width="9" style="1"/>
    <col min="15361" max="15361" width="4.625" style="1" customWidth="1"/>
    <col min="15362" max="15362" width="5.5" style="1" customWidth="1"/>
    <col min="15363" max="15363" width="4.375" style="1" bestFit="1" customWidth="1"/>
    <col min="15364" max="15364" width="69.5" style="1" customWidth="1"/>
    <col min="15365" max="15372" width="6" style="1" customWidth="1"/>
    <col min="15373" max="15374" width="7.25" style="1" bestFit="1" customWidth="1"/>
    <col min="15375" max="15376" width="0" style="1" hidden="1" customWidth="1"/>
    <col min="15377" max="15380" width="7.25" style="1" bestFit="1" customWidth="1"/>
    <col min="15381" max="15381" width="2.875" style="1" bestFit="1" customWidth="1"/>
    <col min="15382" max="15382" width="9" style="1"/>
    <col min="15383" max="15383" width="11.625" style="1" bestFit="1" customWidth="1"/>
    <col min="15384" max="15384" width="23.375" style="1" bestFit="1" customWidth="1"/>
    <col min="15385" max="15385" width="9.375" style="1" bestFit="1" customWidth="1"/>
    <col min="15386" max="15386" width="19.875" style="1" bestFit="1" customWidth="1"/>
    <col min="15387" max="15387" width="8.625" style="1" bestFit="1" customWidth="1"/>
    <col min="15388" max="15388" width="19.875" style="1" bestFit="1" customWidth="1"/>
    <col min="15389" max="15389" width="7.125" style="1" bestFit="1" customWidth="1"/>
    <col min="15390" max="15390" width="19.875" style="1" bestFit="1" customWidth="1"/>
    <col min="15391" max="15391" width="11.25" style="1" bestFit="1" customWidth="1"/>
    <col min="15392" max="15392" width="19.875" style="1" bestFit="1" customWidth="1"/>
    <col min="15393" max="15393" width="7.125" style="1" bestFit="1" customWidth="1"/>
    <col min="15394" max="15394" width="19.875" style="1" bestFit="1" customWidth="1"/>
    <col min="15395" max="15396" width="8.75" style="1" bestFit="1" customWidth="1"/>
    <col min="15397" max="15397" width="9" style="1"/>
    <col min="15398" max="15398" width="86.5" style="1" bestFit="1" customWidth="1"/>
    <col min="15399" max="15399" width="2.875" style="1" bestFit="1" customWidth="1"/>
    <col min="15400" max="15616" width="9" style="1"/>
    <col min="15617" max="15617" width="4.625" style="1" customWidth="1"/>
    <col min="15618" max="15618" width="5.5" style="1" customWidth="1"/>
    <col min="15619" max="15619" width="4.375" style="1" bestFit="1" customWidth="1"/>
    <col min="15620" max="15620" width="69.5" style="1" customWidth="1"/>
    <col min="15621" max="15628" width="6" style="1" customWidth="1"/>
    <col min="15629" max="15630" width="7.25" style="1" bestFit="1" customWidth="1"/>
    <col min="15631" max="15632" width="0" style="1" hidden="1" customWidth="1"/>
    <col min="15633" max="15636" width="7.25" style="1" bestFit="1" customWidth="1"/>
    <col min="15637" max="15637" width="2.875" style="1" bestFit="1" customWidth="1"/>
    <col min="15638" max="15638" width="9" style="1"/>
    <col min="15639" max="15639" width="11.625" style="1" bestFit="1" customWidth="1"/>
    <col min="15640" max="15640" width="23.375" style="1" bestFit="1" customWidth="1"/>
    <col min="15641" max="15641" width="9.375" style="1" bestFit="1" customWidth="1"/>
    <col min="15642" max="15642" width="19.875" style="1" bestFit="1" customWidth="1"/>
    <col min="15643" max="15643" width="8.625" style="1" bestFit="1" customWidth="1"/>
    <col min="15644" max="15644" width="19.875" style="1" bestFit="1" customWidth="1"/>
    <col min="15645" max="15645" width="7.125" style="1" bestFit="1" customWidth="1"/>
    <col min="15646" max="15646" width="19.875" style="1" bestFit="1" customWidth="1"/>
    <col min="15647" max="15647" width="11.25" style="1" bestFit="1" customWidth="1"/>
    <col min="15648" max="15648" width="19.875" style="1" bestFit="1" customWidth="1"/>
    <col min="15649" max="15649" width="7.125" style="1" bestFit="1" customWidth="1"/>
    <col min="15650" max="15650" width="19.875" style="1" bestFit="1" customWidth="1"/>
    <col min="15651" max="15652" width="8.75" style="1" bestFit="1" customWidth="1"/>
    <col min="15653" max="15653" width="9" style="1"/>
    <col min="15654" max="15654" width="86.5" style="1" bestFit="1" customWidth="1"/>
    <col min="15655" max="15655" width="2.875" style="1" bestFit="1" customWidth="1"/>
    <col min="15656" max="15872" width="9" style="1"/>
    <col min="15873" max="15873" width="4.625" style="1" customWidth="1"/>
    <col min="15874" max="15874" width="5.5" style="1" customWidth="1"/>
    <col min="15875" max="15875" width="4.375" style="1" bestFit="1" customWidth="1"/>
    <col min="15876" max="15876" width="69.5" style="1" customWidth="1"/>
    <col min="15877" max="15884" width="6" style="1" customWidth="1"/>
    <col min="15885" max="15886" width="7.25" style="1" bestFit="1" customWidth="1"/>
    <col min="15887" max="15888" width="0" style="1" hidden="1" customWidth="1"/>
    <col min="15889" max="15892" width="7.25" style="1" bestFit="1" customWidth="1"/>
    <col min="15893" max="15893" width="2.875" style="1" bestFit="1" customWidth="1"/>
    <col min="15894" max="15894" width="9" style="1"/>
    <col min="15895" max="15895" width="11.625" style="1" bestFit="1" customWidth="1"/>
    <col min="15896" max="15896" width="23.375" style="1" bestFit="1" customWidth="1"/>
    <col min="15897" max="15897" width="9.375" style="1" bestFit="1" customWidth="1"/>
    <col min="15898" max="15898" width="19.875" style="1" bestFit="1" customWidth="1"/>
    <col min="15899" max="15899" width="8.625" style="1" bestFit="1" customWidth="1"/>
    <col min="15900" max="15900" width="19.875" style="1" bestFit="1" customWidth="1"/>
    <col min="15901" max="15901" width="7.125" style="1" bestFit="1" customWidth="1"/>
    <col min="15902" max="15902" width="19.875" style="1" bestFit="1" customWidth="1"/>
    <col min="15903" max="15903" width="11.25" style="1" bestFit="1" customWidth="1"/>
    <col min="15904" max="15904" width="19.875" style="1" bestFit="1" customWidth="1"/>
    <col min="15905" max="15905" width="7.125" style="1" bestFit="1" customWidth="1"/>
    <col min="15906" max="15906" width="19.875" style="1" bestFit="1" customWidth="1"/>
    <col min="15907" max="15908" width="8.75" style="1" bestFit="1" customWidth="1"/>
    <col min="15909" max="15909" width="9" style="1"/>
    <col min="15910" max="15910" width="86.5" style="1" bestFit="1" customWidth="1"/>
    <col min="15911" max="15911" width="2.875" style="1" bestFit="1" customWidth="1"/>
    <col min="15912" max="16128" width="9" style="1"/>
    <col min="16129" max="16129" width="4.625" style="1" customWidth="1"/>
    <col min="16130" max="16130" width="5.5" style="1" customWidth="1"/>
    <col min="16131" max="16131" width="4.375" style="1" bestFit="1" customWidth="1"/>
    <col min="16132" max="16132" width="69.5" style="1" customWidth="1"/>
    <col min="16133" max="16140" width="6" style="1" customWidth="1"/>
    <col min="16141" max="16142" width="7.25" style="1" bestFit="1" customWidth="1"/>
    <col min="16143" max="16144" width="0" style="1" hidden="1" customWidth="1"/>
    <col min="16145" max="16148" width="7.25" style="1" bestFit="1" customWidth="1"/>
    <col min="16149" max="16149" width="2.875" style="1" bestFit="1" customWidth="1"/>
    <col min="16150" max="16150" width="9" style="1"/>
    <col min="16151" max="16151" width="11.625" style="1" bestFit="1" customWidth="1"/>
    <col min="16152" max="16152" width="23.375" style="1" bestFit="1" customWidth="1"/>
    <col min="16153" max="16153" width="9.375" style="1" bestFit="1" customWidth="1"/>
    <col min="16154" max="16154" width="19.875" style="1" bestFit="1" customWidth="1"/>
    <col min="16155" max="16155" width="8.625" style="1" bestFit="1" customWidth="1"/>
    <col min="16156" max="16156" width="19.875" style="1" bestFit="1" customWidth="1"/>
    <col min="16157" max="16157" width="7.125" style="1" bestFit="1" customWidth="1"/>
    <col min="16158" max="16158" width="19.875" style="1" bestFit="1" customWidth="1"/>
    <col min="16159" max="16159" width="11.25" style="1" bestFit="1" customWidth="1"/>
    <col min="16160" max="16160" width="19.875" style="1" bestFit="1" customWidth="1"/>
    <col min="16161" max="16161" width="7.125" style="1" bestFit="1" customWidth="1"/>
    <col min="16162" max="16162" width="19.875" style="1" bestFit="1" customWidth="1"/>
    <col min="16163" max="16164" width="8.75" style="1" bestFit="1" customWidth="1"/>
    <col min="16165" max="16165" width="9" style="1"/>
    <col min="16166" max="16166" width="86.5" style="1" bestFit="1" customWidth="1"/>
    <col min="16167" max="16167" width="2.875" style="1" bestFit="1" customWidth="1"/>
    <col min="16168" max="16384" width="9" style="1"/>
  </cols>
  <sheetData>
    <row r="1" spans="1:256" ht="20.25" customHeight="1">
      <c r="A1" s="505" t="s">
        <v>177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 customHeight="1">
      <c r="A2" s="584" t="s">
        <v>176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7.25" customHeight="1" thickBot="1">
      <c r="A3" s="585" t="s">
        <v>168</v>
      </c>
      <c r="B3" s="585"/>
      <c r="C3" s="585"/>
      <c r="D3" s="585"/>
      <c r="E3" s="586"/>
      <c r="F3" s="586"/>
      <c r="G3" s="585"/>
      <c r="H3" s="585"/>
      <c r="I3" s="585"/>
      <c r="J3" s="585"/>
      <c r="K3" s="585"/>
      <c r="L3" s="585"/>
      <c r="M3" s="585"/>
      <c r="N3" s="585"/>
      <c r="O3" s="585"/>
      <c r="P3" s="585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1" customHeight="1" thickBot="1">
      <c r="A4" s="577" t="s">
        <v>0</v>
      </c>
      <c r="B4" s="579" t="s">
        <v>1</v>
      </c>
      <c r="C4" s="579" t="s">
        <v>29</v>
      </c>
      <c r="D4" s="587" t="s">
        <v>2</v>
      </c>
      <c r="E4" s="563" t="s">
        <v>178</v>
      </c>
      <c r="F4" s="564"/>
      <c r="G4" s="565" t="s">
        <v>179</v>
      </c>
      <c r="H4" s="566"/>
      <c r="I4" s="567" t="s">
        <v>180</v>
      </c>
      <c r="J4" s="568"/>
      <c r="K4" s="567" t="s">
        <v>181</v>
      </c>
      <c r="L4" s="568"/>
      <c r="M4" s="567" t="s">
        <v>182</v>
      </c>
      <c r="N4" s="568"/>
      <c r="O4" s="582" t="s">
        <v>41</v>
      </c>
      <c r="P4" s="553"/>
      <c r="Q4" s="582" t="s">
        <v>183</v>
      </c>
      <c r="R4" s="553"/>
      <c r="S4" s="588" t="s">
        <v>86</v>
      </c>
      <c r="T4" s="589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 s="146">
        <v>5</v>
      </c>
      <c r="AM4">
        <v>3</v>
      </c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.75" customHeight="1" thickBot="1">
      <c r="A5" s="578"/>
      <c r="B5" s="580"/>
      <c r="C5" s="580"/>
      <c r="D5" s="587"/>
      <c r="E5" s="147" t="s">
        <v>36</v>
      </c>
      <c r="F5" s="148" t="s">
        <v>37</v>
      </c>
      <c r="G5" s="147" t="s">
        <v>36</v>
      </c>
      <c r="H5" s="148" t="s">
        <v>37</v>
      </c>
      <c r="I5" s="147" t="s">
        <v>36</v>
      </c>
      <c r="J5" s="148" t="s">
        <v>37</v>
      </c>
      <c r="K5" s="147" t="s">
        <v>36</v>
      </c>
      <c r="L5" s="148" t="s">
        <v>37</v>
      </c>
      <c r="M5" s="147" t="s">
        <v>36</v>
      </c>
      <c r="N5" s="148" t="s">
        <v>37</v>
      </c>
      <c r="O5" s="149" t="s">
        <v>36</v>
      </c>
      <c r="P5" s="134" t="s">
        <v>37</v>
      </c>
      <c r="Q5" s="149" t="s">
        <v>36</v>
      </c>
      <c r="R5" s="134" t="s">
        <v>37</v>
      </c>
      <c r="S5" s="150" t="s">
        <v>36</v>
      </c>
      <c r="T5" s="151" t="s">
        <v>37</v>
      </c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 s="146" t="s">
        <v>184</v>
      </c>
      <c r="AM5">
        <v>2</v>
      </c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4" customHeight="1" thickBot="1">
      <c r="A6" s="555" t="s">
        <v>170</v>
      </c>
      <c r="B6" s="554" t="s">
        <v>157</v>
      </c>
      <c r="C6" s="141">
        <v>1</v>
      </c>
      <c r="D6" s="124" t="s">
        <v>185</v>
      </c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3" t="e">
        <f t="shared" ref="O6:P8" si="0">AVERAGE(E6,G6,I6,K6,M6)</f>
        <v>#DIV/0!</v>
      </c>
      <c r="P6" s="154" t="e">
        <f t="shared" si="0"/>
        <v>#DIV/0!</v>
      </c>
      <c r="Q6" s="155">
        <f t="shared" ref="Q6:R11" si="1">SUM(E6+G6+I6+K6+M6)</f>
        <v>0</v>
      </c>
      <c r="R6" s="156">
        <f t="shared" si="1"/>
        <v>0</v>
      </c>
      <c r="S6" s="155">
        <f t="shared" ref="S6:T11" si="2">Q6-M6</f>
        <v>0</v>
      </c>
      <c r="T6" s="156">
        <f t="shared" si="2"/>
        <v>0</v>
      </c>
      <c r="U6"/>
      <c r="V6"/>
      <c r="W6"/>
      <c r="X6" s="157"/>
      <c r="Y6" s="158" t="e">
        <f>#REF!/#REF!*100</f>
        <v>#REF!</v>
      </c>
      <c r="Z6" s="158"/>
      <c r="AA6" s="158" t="e">
        <f>#REF!/#REF!*100</f>
        <v>#REF!</v>
      </c>
      <c r="AB6" s="158"/>
      <c r="AC6" s="158" t="e">
        <f>#REF!/#REF!*100</f>
        <v>#REF!</v>
      </c>
      <c r="AD6" s="158"/>
      <c r="AE6" s="158" t="e">
        <f>#REF!/#REF!*100</f>
        <v>#REF!</v>
      </c>
      <c r="AF6" s="158"/>
      <c r="AG6" s="158" t="e">
        <f>#REF!/#REF!*100</f>
        <v>#REF!</v>
      </c>
      <c r="AH6" s="157"/>
      <c r="AI6" s="158" t="e">
        <f>SUM(Y6:AG6)</f>
        <v>#REF!</v>
      </c>
      <c r="AJ6" s="157"/>
      <c r="AK6"/>
      <c r="AL6" s="159" t="s">
        <v>186</v>
      </c>
      <c r="AM6">
        <v>3</v>
      </c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4" customHeight="1" thickBot="1">
      <c r="A7" s="555"/>
      <c r="B7" s="556"/>
      <c r="C7" s="141">
        <v>2</v>
      </c>
      <c r="D7" s="124" t="s">
        <v>158</v>
      </c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3" t="e">
        <f t="shared" si="0"/>
        <v>#DIV/0!</v>
      </c>
      <c r="P7" s="154" t="e">
        <f t="shared" si="0"/>
        <v>#DIV/0!</v>
      </c>
      <c r="Q7" s="155">
        <f t="shared" si="1"/>
        <v>0</v>
      </c>
      <c r="R7" s="156">
        <f t="shared" si="1"/>
        <v>0</v>
      </c>
      <c r="S7" s="155">
        <f t="shared" si="2"/>
        <v>0</v>
      </c>
      <c r="T7" s="156">
        <f t="shared" si="2"/>
        <v>0</v>
      </c>
      <c r="U7"/>
      <c r="V7"/>
      <c r="W7"/>
      <c r="X7"/>
      <c r="Y7" s="160" t="e">
        <f>#REF!/400*100</f>
        <v>#REF!</v>
      </c>
      <c r="Z7" s="160"/>
      <c r="AA7" s="160" t="e">
        <f>#REF!/400*100</f>
        <v>#REF!</v>
      </c>
      <c r="AB7" s="160"/>
      <c r="AC7" s="160" t="e">
        <f>#REF!/400*100</f>
        <v>#REF!</v>
      </c>
      <c r="AD7" s="160"/>
      <c r="AE7" s="160" t="e">
        <f>#REF!/400*100</f>
        <v>#REF!</v>
      </c>
      <c r="AF7" s="160"/>
      <c r="AG7" s="160" t="e">
        <f>#REF!/400*100</f>
        <v>#REF!</v>
      </c>
      <c r="AH7"/>
      <c r="AI7"/>
      <c r="AJ7"/>
      <c r="AK7"/>
      <c r="AL7"/>
      <c r="AM7">
        <v>68</v>
      </c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4" customHeight="1" thickBot="1">
      <c r="A8" s="555"/>
      <c r="B8" s="555" t="s">
        <v>187</v>
      </c>
      <c r="C8" s="141">
        <v>3</v>
      </c>
      <c r="D8" s="125" t="s">
        <v>188</v>
      </c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 t="e">
        <f t="shared" si="0"/>
        <v>#DIV/0!</v>
      </c>
      <c r="P8" s="154" t="e">
        <f t="shared" si="0"/>
        <v>#DIV/0!</v>
      </c>
      <c r="Q8" s="155">
        <f t="shared" si="1"/>
        <v>0</v>
      </c>
      <c r="R8" s="156">
        <f t="shared" si="1"/>
        <v>0</v>
      </c>
      <c r="S8" s="155">
        <f t="shared" si="2"/>
        <v>0</v>
      </c>
      <c r="T8" s="156">
        <f t="shared" si="2"/>
        <v>0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4" customHeight="1" thickBot="1">
      <c r="A9" s="555"/>
      <c r="B9" s="555"/>
      <c r="C9" s="141">
        <v>4</v>
      </c>
      <c r="D9" s="125" t="s">
        <v>189</v>
      </c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3"/>
      <c r="P9" s="154"/>
      <c r="Q9" s="155">
        <f t="shared" si="1"/>
        <v>0</v>
      </c>
      <c r="R9" s="156">
        <f t="shared" si="1"/>
        <v>0</v>
      </c>
      <c r="S9" s="155">
        <f>Q9-M9</f>
        <v>0</v>
      </c>
      <c r="T9" s="156">
        <f>R9-N9</f>
        <v>0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4" customHeight="1" thickBot="1">
      <c r="A10" s="555"/>
      <c r="B10" s="555"/>
      <c r="C10" s="141">
        <v>5</v>
      </c>
      <c r="D10" s="125" t="s">
        <v>164</v>
      </c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3" t="e">
        <f t="shared" ref="O10:P12" si="3">AVERAGE(E10,G10,I10,K10,M10)</f>
        <v>#DIV/0!</v>
      </c>
      <c r="P10" s="154" t="e">
        <f t="shared" si="3"/>
        <v>#DIV/0!</v>
      </c>
      <c r="Q10" s="155">
        <f t="shared" si="1"/>
        <v>0</v>
      </c>
      <c r="R10" s="156">
        <f t="shared" si="1"/>
        <v>0</v>
      </c>
      <c r="S10" s="155">
        <f t="shared" si="2"/>
        <v>0</v>
      </c>
      <c r="T10" s="156">
        <f t="shared" si="2"/>
        <v>0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4" customHeight="1" thickBot="1">
      <c r="A11" s="555"/>
      <c r="B11" s="555"/>
      <c r="C11" s="141">
        <v>6</v>
      </c>
      <c r="D11" s="126" t="s">
        <v>165</v>
      </c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3" t="e">
        <f t="shared" si="3"/>
        <v>#DIV/0!</v>
      </c>
      <c r="P11" s="154" t="e">
        <f t="shared" si="3"/>
        <v>#DIV/0!</v>
      </c>
      <c r="Q11" s="155">
        <f t="shared" si="1"/>
        <v>0</v>
      </c>
      <c r="R11" s="156">
        <f t="shared" si="1"/>
        <v>0</v>
      </c>
      <c r="S11" s="155">
        <f t="shared" si="2"/>
        <v>0</v>
      </c>
      <c r="T11" s="156">
        <f t="shared" si="2"/>
        <v>0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6.1" customHeight="1" thickBot="1">
      <c r="A12" s="575"/>
      <c r="B12" s="143"/>
      <c r="C12" s="135"/>
      <c r="D12" s="136" t="s">
        <v>171</v>
      </c>
      <c r="E12" s="138">
        <f t="shared" ref="E12:N12" si="4">SUM(E6:E11)</f>
        <v>0</v>
      </c>
      <c r="F12" s="138">
        <f t="shared" si="4"/>
        <v>0</v>
      </c>
      <c r="G12" s="138">
        <f t="shared" si="4"/>
        <v>0</v>
      </c>
      <c r="H12" s="138">
        <f t="shared" si="4"/>
        <v>0</v>
      </c>
      <c r="I12" s="138">
        <f t="shared" si="4"/>
        <v>0</v>
      </c>
      <c r="J12" s="138">
        <f t="shared" si="4"/>
        <v>0</v>
      </c>
      <c r="K12" s="138">
        <f t="shared" si="4"/>
        <v>0</v>
      </c>
      <c r="L12" s="138">
        <f t="shared" si="4"/>
        <v>0</v>
      </c>
      <c r="M12" s="138">
        <f t="shared" si="4"/>
        <v>0</v>
      </c>
      <c r="N12" s="138">
        <f t="shared" si="4"/>
        <v>0</v>
      </c>
      <c r="O12" s="161">
        <f t="shared" si="3"/>
        <v>0</v>
      </c>
      <c r="P12" s="162">
        <f t="shared" si="3"/>
        <v>0</v>
      </c>
      <c r="Q12" s="163">
        <f>SUM(Q6:Q11)</f>
        <v>0</v>
      </c>
      <c r="R12" s="163">
        <f>SUM(R6:R11)</f>
        <v>0</v>
      </c>
      <c r="S12" s="163">
        <f>SUM(S6:S11)</f>
        <v>0</v>
      </c>
      <c r="T12" s="163">
        <f>SUM(T6:T11)</f>
        <v>0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6.1" customHeight="1" thickBot="1">
      <c r="A13" s="576"/>
      <c r="B13" s="143"/>
      <c r="C13" s="135"/>
      <c r="D13" s="136" t="s">
        <v>172</v>
      </c>
      <c r="E13" s="164">
        <f>E12*100/6</f>
        <v>0</v>
      </c>
      <c r="F13" s="164">
        <f t="shared" ref="F13:N13" si="5">F12*100/6</f>
        <v>0</v>
      </c>
      <c r="G13" s="164">
        <f t="shared" si="5"/>
        <v>0</v>
      </c>
      <c r="H13" s="164">
        <f t="shared" si="5"/>
        <v>0</v>
      </c>
      <c r="I13" s="164">
        <f t="shared" si="5"/>
        <v>0</v>
      </c>
      <c r="J13" s="164">
        <f t="shared" si="5"/>
        <v>0</v>
      </c>
      <c r="K13" s="164">
        <f t="shared" si="5"/>
        <v>0</v>
      </c>
      <c r="L13" s="164">
        <f t="shared" si="5"/>
        <v>0</v>
      </c>
      <c r="M13" s="164">
        <f t="shared" si="5"/>
        <v>0</v>
      </c>
      <c r="N13" s="164">
        <f t="shared" si="5"/>
        <v>0</v>
      </c>
      <c r="O13" s="165">
        <f>O12*100/23</f>
        <v>0</v>
      </c>
      <c r="P13" s="166">
        <f>P12*100/23</f>
        <v>0</v>
      </c>
      <c r="Q13" s="167">
        <f>Q12*100/30</f>
        <v>0</v>
      </c>
      <c r="R13" s="167">
        <f>R12*100/30</f>
        <v>0</v>
      </c>
      <c r="S13" s="167">
        <f>S12*100/24</f>
        <v>0</v>
      </c>
      <c r="T13" s="167">
        <f>T12*100/24</f>
        <v>0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7.75" customHeight="1" thickBot="1">
      <c r="A14" s="577" t="s">
        <v>0</v>
      </c>
      <c r="B14" s="579" t="s">
        <v>1</v>
      </c>
      <c r="C14" s="579" t="s">
        <v>29</v>
      </c>
      <c r="D14" s="581" t="s">
        <v>2</v>
      </c>
      <c r="E14" s="563" t="s">
        <v>178</v>
      </c>
      <c r="F14" s="564"/>
      <c r="G14" s="565" t="s">
        <v>179</v>
      </c>
      <c r="H14" s="566"/>
      <c r="I14" s="567" t="s">
        <v>180</v>
      </c>
      <c r="J14" s="568"/>
      <c r="K14" s="567" t="s">
        <v>181</v>
      </c>
      <c r="L14" s="568"/>
      <c r="M14" s="567" t="s">
        <v>182</v>
      </c>
      <c r="N14" s="568"/>
      <c r="O14" s="553" t="s">
        <v>41</v>
      </c>
      <c r="P14" s="553"/>
      <c r="Q14" s="553" t="s">
        <v>41</v>
      </c>
      <c r="R14" s="553"/>
      <c r="S14" s="553" t="s">
        <v>41</v>
      </c>
      <c r="T14" s="553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8.75" customHeight="1" thickBot="1">
      <c r="A15" s="578"/>
      <c r="B15" s="580"/>
      <c r="C15" s="580"/>
      <c r="D15" s="583"/>
      <c r="E15" s="168" t="s">
        <v>36</v>
      </c>
      <c r="F15" s="169" t="s">
        <v>37</v>
      </c>
      <c r="G15" s="168" t="s">
        <v>36</v>
      </c>
      <c r="H15" s="169" t="s">
        <v>37</v>
      </c>
      <c r="I15" s="168" t="s">
        <v>36</v>
      </c>
      <c r="J15" s="169" t="s">
        <v>37</v>
      </c>
      <c r="K15" s="168" t="s">
        <v>36</v>
      </c>
      <c r="L15" s="169" t="s">
        <v>37</v>
      </c>
      <c r="M15" s="168" t="s">
        <v>36</v>
      </c>
      <c r="N15" s="169" t="s">
        <v>37</v>
      </c>
      <c r="O15" s="170" t="s">
        <v>36</v>
      </c>
      <c r="P15" s="134" t="s">
        <v>37</v>
      </c>
      <c r="Q15" s="170" t="s">
        <v>36</v>
      </c>
      <c r="R15" s="134" t="s">
        <v>37</v>
      </c>
      <c r="S15" s="170" t="s">
        <v>36</v>
      </c>
      <c r="T15" s="134" t="s">
        <v>37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4" customHeight="1" thickBot="1">
      <c r="A16" s="171"/>
      <c r="B16" s="172"/>
      <c r="C16" s="142">
        <v>7</v>
      </c>
      <c r="D16" s="43" t="s">
        <v>35</v>
      </c>
      <c r="E16" s="173"/>
      <c r="F16" s="174"/>
      <c r="G16" s="175"/>
      <c r="H16" s="176"/>
      <c r="I16" s="173"/>
      <c r="J16" s="174"/>
      <c r="K16" s="175"/>
      <c r="L16" s="176"/>
      <c r="M16" s="173"/>
      <c r="N16" s="174"/>
      <c r="O16" s="177" t="e">
        <f>AVERAGE(E16,G16,I16,K16,M16)</f>
        <v>#DIV/0!</v>
      </c>
      <c r="P16" s="178" t="e">
        <f>AVERAGE(F16,H16,J16,L16,N16)</f>
        <v>#DIV/0!</v>
      </c>
      <c r="Q16" s="179">
        <f>SUM(E16+G16+I16+K16+M16)</f>
        <v>0</v>
      </c>
      <c r="R16" s="180">
        <f>SUM(F16+H16+J16+L16+N16)</f>
        <v>0</v>
      </c>
      <c r="S16" s="179">
        <f>Q16-M16</f>
        <v>0</v>
      </c>
      <c r="T16" s="180">
        <f>R16-N16</f>
        <v>0</v>
      </c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 s="146" t="s">
        <v>190</v>
      </c>
      <c r="AM16">
        <v>2</v>
      </c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4" customHeight="1" thickBot="1">
      <c r="A17" s="575" t="s">
        <v>79</v>
      </c>
      <c r="B17" s="555" t="s">
        <v>173</v>
      </c>
      <c r="C17" s="142">
        <v>8</v>
      </c>
      <c r="D17" s="181" t="s">
        <v>49</v>
      </c>
      <c r="E17" s="182"/>
      <c r="F17" s="183"/>
      <c r="G17" s="184"/>
      <c r="H17" s="185"/>
      <c r="I17" s="182"/>
      <c r="J17" s="183"/>
      <c r="K17" s="184"/>
      <c r="L17" s="185"/>
      <c r="M17" s="182"/>
      <c r="N17" s="183"/>
      <c r="O17" s="153" t="e">
        <f t="shared" ref="O17:P24" si="6">AVERAGE(E17,G17,I17,K17,M17)</f>
        <v>#DIV/0!</v>
      </c>
      <c r="P17" s="154" t="e">
        <f t="shared" si="6"/>
        <v>#DIV/0!</v>
      </c>
      <c r="Q17" s="186">
        <f t="shared" ref="Q17:R20" si="7">SUM(E17+G17+I17+K17+M17)</f>
        <v>0</v>
      </c>
      <c r="R17" s="187">
        <f t="shared" si="7"/>
        <v>0</v>
      </c>
      <c r="S17" s="186">
        <f t="shared" ref="S17:T20" si="8">Q17-M17</f>
        <v>0</v>
      </c>
      <c r="T17" s="187">
        <f t="shared" si="8"/>
        <v>0</v>
      </c>
      <c r="U17"/>
      <c r="V17"/>
      <c r="W17"/>
      <c r="X17" s="157"/>
      <c r="Y17" s="188" t="s">
        <v>178</v>
      </c>
      <c r="Z17" s="188"/>
      <c r="AA17" s="188" t="s">
        <v>179</v>
      </c>
      <c r="AB17" s="188"/>
      <c r="AC17" s="188" t="s">
        <v>180</v>
      </c>
      <c r="AD17" s="188"/>
      <c r="AE17" s="188" t="s">
        <v>181</v>
      </c>
      <c r="AF17" s="188"/>
      <c r="AG17" s="188" t="s">
        <v>182</v>
      </c>
      <c r="AH17" s="188"/>
      <c r="AI17" s="157"/>
      <c r="AJ17" s="157"/>
      <c r="AK17"/>
      <c r="AL17" s="146" t="s">
        <v>191</v>
      </c>
      <c r="AM17">
        <v>2</v>
      </c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30" customHeight="1" thickBot="1">
      <c r="A18" s="575"/>
      <c r="B18" s="555"/>
      <c r="C18" s="142">
        <v>9</v>
      </c>
      <c r="D18" s="189" t="s">
        <v>161</v>
      </c>
      <c r="E18" s="182"/>
      <c r="F18" s="183"/>
      <c r="G18" s="184"/>
      <c r="H18" s="185"/>
      <c r="I18" s="182"/>
      <c r="J18" s="183"/>
      <c r="K18" s="184"/>
      <c r="L18" s="185"/>
      <c r="M18" s="182"/>
      <c r="N18" s="183"/>
      <c r="O18" s="153" t="e">
        <f t="shared" si="6"/>
        <v>#DIV/0!</v>
      </c>
      <c r="P18" s="154" t="e">
        <f t="shared" si="6"/>
        <v>#DIV/0!</v>
      </c>
      <c r="Q18" s="155">
        <f>SUM(E18+G18+I18+K18+M18)</f>
        <v>0</v>
      </c>
      <c r="R18" s="156">
        <f>SUM(F18+H18+J18+L18+N18)</f>
        <v>0</v>
      </c>
      <c r="S18" s="155">
        <f t="shared" si="8"/>
        <v>0</v>
      </c>
      <c r="T18" s="156">
        <f t="shared" si="8"/>
        <v>0</v>
      </c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4" customHeight="1" thickBot="1">
      <c r="A19" s="575"/>
      <c r="B19" s="555"/>
      <c r="C19" s="142">
        <v>10</v>
      </c>
      <c r="D19" s="181" t="s">
        <v>50</v>
      </c>
      <c r="E19" s="182"/>
      <c r="F19" s="183"/>
      <c r="G19" s="184"/>
      <c r="H19" s="185"/>
      <c r="I19" s="182"/>
      <c r="J19" s="183"/>
      <c r="K19" s="184"/>
      <c r="L19" s="185"/>
      <c r="M19" s="182"/>
      <c r="N19" s="183"/>
      <c r="O19" s="153" t="e">
        <f t="shared" si="6"/>
        <v>#DIV/0!</v>
      </c>
      <c r="P19" s="154" t="e">
        <f t="shared" si="6"/>
        <v>#DIV/0!</v>
      </c>
      <c r="Q19" s="186">
        <f t="shared" si="7"/>
        <v>0</v>
      </c>
      <c r="R19" s="187">
        <f t="shared" si="7"/>
        <v>0</v>
      </c>
      <c r="S19" s="186">
        <f t="shared" si="8"/>
        <v>0</v>
      </c>
      <c r="T19" s="187">
        <f t="shared" si="8"/>
        <v>0</v>
      </c>
      <c r="W19"/>
      <c r="X19" s="157" t="s">
        <v>159</v>
      </c>
      <c r="Y19" s="157">
        <v>9</v>
      </c>
      <c r="Z19" s="190">
        <f>Y19/69*100</f>
        <v>13.043478260869565</v>
      </c>
      <c r="AA19" s="157">
        <v>9</v>
      </c>
      <c r="AB19" s="190">
        <f>AA19/69*100</f>
        <v>13.043478260869565</v>
      </c>
      <c r="AC19" s="157">
        <v>9</v>
      </c>
      <c r="AD19" s="190">
        <f>AC19/69*100</f>
        <v>13.043478260869565</v>
      </c>
      <c r="AE19" s="157">
        <v>9</v>
      </c>
      <c r="AF19" s="190">
        <f>AE19/75*100</f>
        <v>12</v>
      </c>
      <c r="AG19" s="191">
        <v>9</v>
      </c>
      <c r="AH19" s="190">
        <f>AG19/83*100</f>
        <v>10.843373493975903</v>
      </c>
      <c r="AI19" s="157">
        <f>SUM(Y19+AA19+AC19+AE19+AG19)</f>
        <v>45</v>
      </c>
      <c r="AJ19" s="158" t="e">
        <f>AI19/AI$16*100</f>
        <v>#DIV/0!</v>
      </c>
      <c r="AK19"/>
      <c r="AL19" s="146" t="s">
        <v>192</v>
      </c>
      <c r="AM19">
        <v>2</v>
      </c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4" customHeight="1" thickBot="1">
      <c r="A20" s="575"/>
      <c r="B20" s="555"/>
      <c r="C20" s="142">
        <v>11</v>
      </c>
      <c r="D20" s="181" t="s">
        <v>51</v>
      </c>
      <c r="E20" s="182"/>
      <c r="F20" s="183"/>
      <c r="G20" s="184"/>
      <c r="H20" s="185"/>
      <c r="I20" s="182"/>
      <c r="J20" s="183"/>
      <c r="K20" s="184"/>
      <c r="L20" s="185"/>
      <c r="M20" s="182"/>
      <c r="N20" s="183"/>
      <c r="O20" s="153" t="e">
        <f t="shared" si="6"/>
        <v>#DIV/0!</v>
      </c>
      <c r="P20" s="154" t="e">
        <f t="shared" si="6"/>
        <v>#DIV/0!</v>
      </c>
      <c r="Q20" s="186">
        <f t="shared" si="7"/>
        <v>0</v>
      </c>
      <c r="R20" s="187">
        <f t="shared" si="7"/>
        <v>0</v>
      </c>
      <c r="S20" s="186">
        <f t="shared" si="8"/>
        <v>0</v>
      </c>
      <c r="T20" s="187">
        <f t="shared" si="8"/>
        <v>0</v>
      </c>
      <c r="W20"/>
      <c r="X20" s="157" t="s">
        <v>157</v>
      </c>
      <c r="Y20" s="157">
        <v>14</v>
      </c>
      <c r="Z20" s="190">
        <f>Y20/69*100</f>
        <v>20.289855072463769</v>
      </c>
      <c r="AA20" s="157">
        <v>14</v>
      </c>
      <c r="AB20" s="190">
        <f>AA20/69*100</f>
        <v>20.289855072463769</v>
      </c>
      <c r="AC20" s="157">
        <v>14</v>
      </c>
      <c r="AD20" s="190">
        <f>AC20/69*100</f>
        <v>20.289855072463769</v>
      </c>
      <c r="AE20" s="157">
        <v>14</v>
      </c>
      <c r="AF20" s="190">
        <f>AE20/75*100</f>
        <v>18.666666666666668</v>
      </c>
      <c r="AG20" s="157">
        <v>14</v>
      </c>
      <c r="AH20" s="190">
        <f>AG20/83*100</f>
        <v>16.867469879518072</v>
      </c>
      <c r="AI20" s="157">
        <f>SUM(Y20+AA20+AC20+AE20+AG20)</f>
        <v>70</v>
      </c>
      <c r="AJ20" s="158" t="e">
        <f>AI20/AI$16*100</f>
        <v>#DIV/0!</v>
      </c>
      <c r="AK20"/>
      <c r="AL20" s="146" t="s">
        <v>193</v>
      </c>
      <c r="AM20">
        <v>2</v>
      </c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9.25" customHeight="1" thickBot="1">
      <c r="A21" s="575"/>
      <c r="B21" s="555"/>
      <c r="C21" s="142">
        <v>12</v>
      </c>
      <c r="D21" s="192" t="s">
        <v>162</v>
      </c>
      <c r="E21" s="182"/>
      <c r="F21" s="183"/>
      <c r="G21" s="184"/>
      <c r="H21" s="185"/>
      <c r="I21" s="182"/>
      <c r="J21" s="183"/>
      <c r="K21" s="184"/>
      <c r="L21" s="185"/>
      <c r="M21" s="182"/>
      <c r="N21" s="183"/>
      <c r="O21" s="153" t="e">
        <f t="shared" si="6"/>
        <v>#DIV/0!</v>
      </c>
      <c r="P21" s="154" t="e">
        <f t="shared" si="6"/>
        <v>#DIV/0!</v>
      </c>
      <c r="Q21" s="155">
        <f t="shared" ref="Q21:R24" si="9">SUM(E21+G21+I21+K21+M21)</f>
        <v>0</v>
      </c>
      <c r="R21" s="156">
        <f t="shared" si="9"/>
        <v>0</v>
      </c>
      <c r="S21" s="155">
        <f>Q21-M21</f>
        <v>0</v>
      </c>
      <c r="T21" s="156">
        <f>R21-N21</f>
        <v>0</v>
      </c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8" customHeight="1" thickBot="1">
      <c r="A22" s="575"/>
      <c r="B22" s="555" t="s">
        <v>194</v>
      </c>
      <c r="C22" s="142">
        <v>13</v>
      </c>
      <c r="D22" s="193" t="s">
        <v>163</v>
      </c>
      <c r="E22" s="182"/>
      <c r="F22" s="183"/>
      <c r="G22" s="184"/>
      <c r="H22" s="185"/>
      <c r="I22" s="182"/>
      <c r="J22" s="183"/>
      <c r="K22" s="184"/>
      <c r="L22" s="185"/>
      <c r="M22" s="182"/>
      <c r="N22" s="183"/>
      <c r="O22" s="153" t="e">
        <f t="shared" si="6"/>
        <v>#DIV/0!</v>
      </c>
      <c r="P22" s="154" t="e">
        <f t="shared" si="6"/>
        <v>#DIV/0!</v>
      </c>
      <c r="Q22" s="155">
        <f t="shared" si="9"/>
        <v>0</v>
      </c>
      <c r="R22" s="156">
        <f t="shared" si="9"/>
        <v>0</v>
      </c>
      <c r="S22" s="155">
        <f t="shared" ref="S22:T25" si="10">Q22-M22</f>
        <v>0</v>
      </c>
      <c r="T22" s="156">
        <f t="shared" si="10"/>
        <v>0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7.25" customHeight="1" thickBot="1">
      <c r="A23" s="575"/>
      <c r="B23" s="555"/>
      <c r="C23" s="142">
        <v>14</v>
      </c>
      <c r="D23" s="194" t="s">
        <v>195</v>
      </c>
      <c r="E23" s="182"/>
      <c r="F23" s="183"/>
      <c r="G23" s="184"/>
      <c r="H23" s="185"/>
      <c r="I23" s="182"/>
      <c r="J23" s="183"/>
      <c r="K23" s="184"/>
      <c r="L23" s="185"/>
      <c r="M23" s="182"/>
      <c r="N23" s="183"/>
      <c r="O23" s="153" t="e">
        <f t="shared" si="6"/>
        <v>#DIV/0!</v>
      </c>
      <c r="P23" s="154" t="e">
        <f t="shared" si="6"/>
        <v>#DIV/0!</v>
      </c>
      <c r="Q23" s="155">
        <f t="shared" si="9"/>
        <v>0</v>
      </c>
      <c r="R23" s="156">
        <f t="shared" si="9"/>
        <v>0</v>
      </c>
      <c r="S23" s="155">
        <f t="shared" si="10"/>
        <v>0</v>
      </c>
      <c r="T23" s="156">
        <f t="shared" si="10"/>
        <v>0</v>
      </c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8" customHeight="1" thickBot="1">
      <c r="A24" s="575"/>
      <c r="B24" s="555"/>
      <c r="C24" s="142">
        <v>15</v>
      </c>
      <c r="D24" s="189" t="s">
        <v>196</v>
      </c>
      <c r="E24" s="182"/>
      <c r="F24" s="183"/>
      <c r="G24" s="184"/>
      <c r="H24" s="185"/>
      <c r="I24" s="182"/>
      <c r="J24" s="183"/>
      <c r="K24" s="184"/>
      <c r="L24" s="185"/>
      <c r="M24" s="182"/>
      <c r="N24" s="183"/>
      <c r="O24" s="153" t="e">
        <f t="shared" si="6"/>
        <v>#DIV/0!</v>
      </c>
      <c r="P24" s="154" t="e">
        <f t="shared" si="6"/>
        <v>#DIV/0!</v>
      </c>
      <c r="Q24" s="155">
        <f t="shared" si="9"/>
        <v>0</v>
      </c>
      <c r="R24" s="156">
        <f t="shared" si="9"/>
        <v>0</v>
      </c>
      <c r="S24" s="155">
        <f t="shared" si="10"/>
        <v>0</v>
      </c>
      <c r="T24" s="156">
        <f t="shared" si="10"/>
        <v>0</v>
      </c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8" customHeight="1" thickBot="1">
      <c r="A25" s="575"/>
      <c r="B25" s="556"/>
      <c r="C25" s="142">
        <v>16</v>
      </c>
      <c r="D25" s="195" t="s">
        <v>197</v>
      </c>
      <c r="E25" s="196"/>
      <c r="F25" s="197"/>
      <c r="G25" s="198"/>
      <c r="H25" s="199"/>
      <c r="I25" s="196"/>
      <c r="J25" s="197"/>
      <c r="K25" s="198"/>
      <c r="L25" s="199"/>
      <c r="M25" s="196"/>
      <c r="N25" s="197"/>
      <c r="O25" s="153" t="e">
        <f>AVERAGE(E25,G25,I25,K25,M25)</f>
        <v>#DIV/0!</v>
      </c>
      <c r="P25" s="154" t="e">
        <f>AVERAGE(F25,H25,J25,L25,N25)</f>
        <v>#DIV/0!</v>
      </c>
      <c r="Q25" s="155">
        <f>SUM(E25+G25+I25+K25+M25)</f>
        <v>0</v>
      </c>
      <c r="R25" s="156">
        <f>SUM(F25+H25+J25+L25+N25)</f>
        <v>0</v>
      </c>
      <c r="S25" s="155">
        <f t="shared" si="10"/>
        <v>0</v>
      </c>
      <c r="T25" s="156">
        <f t="shared" si="10"/>
        <v>0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8.75" customHeight="1" thickBot="1">
      <c r="A26" s="576"/>
      <c r="B26" s="143"/>
      <c r="C26" s="135"/>
      <c r="D26" s="136" t="s">
        <v>87</v>
      </c>
      <c r="E26" s="200">
        <f>SUM(E16:E25)</f>
        <v>0</v>
      </c>
      <c r="F26" s="200">
        <f t="shared" ref="F26:T26" si="11">SUM(F16:F25)</f>
        <v>0</v>
      </c>
      <c r="G26" s="200">
        <f t="shared" si="11"/>
        <v>0</v>
      </c>
      <c r="H26" s="200">
        <f t="shared" si="11"/>
        <v>0</v>
      </c>
      <c r="I26" s="200">
        <f t="shared" si="11"/>
        <v>0</v>
      </c>
      <c r="J26" s="200">
        <f t="shared" si="11"/>
        <v>0</v>
      </c>
      <c r="K26" s="200">
        <f t="shared" si="11"/>
        <v>0</v>
      </c>
      <c r="L26" s="200">
        <f t="shared" si="11"/>
        <v>0</v>
      </c>
      <c r="M26" s="200">
        <f t="shared" si="11"/>
        <v>0</v>
      </c>
      <c r="N26" s="200">
        <f t="shared" si="11"/>
        <v>0</v>
      </c>
      <c r="O26" s="161" t="e">
        <f t="shared" si="11"/>
        <v>#DIV/0!</v>
      </c>
      <c r="P26" s="201" t="e">
        <f t="shared" si="11"/>
        <v>#DIV/0!</v>
      </c>
      <c r="Q26" s="202">
        <f t="shared" si="11"/>
        <v>0</v>
      </c>
      <c r="R26" s="202">
        <f t="shared" si="11"/>
        <v>0</v>
      </c>
      <c r="S26" s="202">
        <f t="shared" si="11"/>
        <v>0</v>
      </c>
      <c r="T26" s="202">
        <f t="shared" si="11"/>
        <v>0</v>
      </c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8.75" customHeight="1" thickBot="1">
      <c r="A27" s="140"/>
      <c r="B27" s="143"/>
      <c r="C27" s="135"/>
      <c r="D27" s="136" t="s">
        <v>172</v>
      </c>
      <c r="E27" s="203">
        <f>E26*100/10</f>
        <v>0</v>
      </c>
      <c r="F27" s="138">
        <f t="shared" ref="F27:N27" si="12">F26*100/10</f>
        <v>0</v>
      </c>
      <c r="G27" s="138">
        <f t="shared" si="12"/>
        <v>0</v>
      </c>
      <c r="H27" s="138">
        <f t="shared" si="12"/>
        <v>0</v>
      </c>
      <c r="I27" s="138">
        <f t="shared" si="12"/>
        <v>0</v>
      </c>
      <c r="J27" s="138">
        <f t="shared" si="12"/>
        <v>0</v>
      </c>
      <c r="K27" s="138">
        <f t="shared" si="12"/>
        <v>0</v>
      </c>
      <c r="L27" s="138">
        <f t="shared" si="12"/>
        <v>0</v>
      </c>
      <c r="M27" s="138">
        <f t="shared" si="12"/>
        <v>0</v>
      </c>
      <c r="N27" s="138">
        <f t="shared" si="12"/>
        <v>0</v>
      </c>
      <c r="O27" s="204" t="e">
        <f>O26/13*100</f>
        <v>#DIV/0!</v>
      </c>
      <c r="P27" s="205" t="e">
        <f>P26/13*100</f>
        <v>#DIV/0!</v>
      </c>
      <c r="Q27" s="206">
        <f>Q26/50*100</f>
        <v>0</v>
      </c>
      <c r="R27" s="206">
        <f>R26/50*100</f>
        <v>0</v>
      </c>
      <c r="S27" s="206">
        <f>S26/40*100</f>
        <v>0</v>
      </c>
      <c r="T27" s="206">
        <f>T26/40*100</f>
        <v>0</v>
      </c>
      <c r="U27">
        <f>13*4</f>
        <v>52</v>
      </c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30" customHeight="1" thickBot="1">
      <c r="A28" s="577" t="s">
        <v>0</v>
      </c>
      <c r="B28" s="579" t="s">
        <v>1</v>
      </c>
      <c r="C28" s="579" t="s">
        <v>29</v>
      </c>
      <c r="D28" s="581" t="s">
        <v>2</v>
      </c>
      <c r="E28" s="563" t="s">
        <v>178</v>
      </c>
      <c r="F28" s="564"/>
      <c r="G28" s="565" t="s">
        <v>179</v>
      </c>
      <c r="H28" s="566"/>
      <c r="I28" s="567" t="s">
        <v>180</v>
      </c>
      <c r="J28" s="568"/>
      <c r="K28" s="567" t="s">
        <v>181</v>
      </c>
      <c r="L28" s="568"/>
      <c r="M28" s="567" t="s">
        <v>182</v>
      </c>
      <c r="N28" s="568"/>
      <c r="O28" s="553" t="s">
        <v>41</v>
      </c>
      <c r="P28" s="553"/>
      <c r="Q28" s="553" t="s">
        <v>41</v>
      </c>
      <c r="R28" s="553"/>
      <c r="S28" s="553" t="s">
        <v>41</v>
      </c>
      <c r="T28" s="553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8.75" customHeight="1" thickBot="1">
      <c r="A29" s="578"/>
      <c r="B29" s="580"/>
      <c r="C29" s="580"/>
      <c r="D29" s="581"/>
      <c r="E29" s="168" t="s">
        <v>36</v>
      </c>
      <c r="F29" s="169" t="s">
        <v>37</v>
      </c>
      <c r="G29" s="168" t="s">
        <v>36</v>
      </c>
      <c r="H29" s="169" t="s">
        <v>37</v>
      </c>
      <c r="I29" s="168" t="s">
        <v>36</v>
      </c>
      <c r="J29" s="169" t="s">
        <v>37</v>
      </c>
      <c r="K29" s="168" t="s">
        <v>36</v>
      </c>
      <c r="L29" s="169" t="s">
        <v>37</v>
      </c>
      <c r="M29" s="168" t="s">
        <v>36</v>
      </c>
      <c r="N29" s="169" t="s">
        <v>37</v>
      </c>
      <c r="O29" s="207" t="s">
        <v>36</v>
      </c>
      <c r="P29" s="208" t="s">
        <v>37</v>
      </c>
      <c r="Q29" s="170" t="s">
        <v>36</v>
      </c>
      <c r="R29" s="134" t="s">
        <v>37</v>
      </c>
      <c r="S29" s="170" t="s">
        <v>36</v>
      </c>
      <c r="T29" s="134" t="s">
        <v>37</v>
      </c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3.1" customHeight="1" thickBot="1">
      <c r="A30" s="569" t="s">
        <v>198</v>
      </c>
      <c r="B30" s="172"/>
      <c r="C30" s="141">
        <v>17</v>
      </c>
      <c r="D30" s="209" t="s">
        <v>199</v>
      </c>
      <c r="E30" s="173"/>
      <c r="F30" s="176"/>
      <c r="G30" s="173"/>
      <c r="H30" s="174"/>
      <c r="I30" s="175"/>
      <c r="J30" s="176"/>
      <c r="K30" s="173"/>
      <c r="L30" s="174"/>
      <c r="M30" s="175"/>
      <c r="N30" s="174"/>
      <c r="O30" s="153" t="e">
        <f>AVERAGE(E30,G30,I30,K30,M30)</f>
        <v>#DIV/0!</v>
      </c>
      <c r="P30" s="154" t="e">
        <f>AVERAGE(F30,H30,J30,L30,N30)</f>
        <v>#DIV/0!</v>
      </c>
      <c r="Q30" s="210">
        <f>SUM(E30+G30+I30+K30+M30)</f>
        <v>0</v>
      </c>
      <c r="R30" s="156">
        <f>SUM(F30+H30+J30+L30+N30)</f>
        <v>0</v>
      </c>
      <c r="S30" s="155">
        <f>Q30-M30</f>
        <v>0</v>
      </c>
      <c r="T30" s="156">
        <f>R30-N30</f>
        <v>0</v>
      </c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3.1" customHeight="1" thickBot="1">
      <c r="A31" s="570"/>
      <c r="B31" s="570" t="s">
        <v>198</v>
      </c>
      <c r="C31" s="141">
        <v>18</v>
      </c>
      <c r="D31" s="211" t="s">
        <v>200</v>
      </c>
      <c r="E31" s="182"/>
      <c r="F31" s="185"/>
      <c r="G31" s="182"/>
      <c r="H31" s="183"/>
      <c r="I31" s="184"/>
      <c r="J31" s="185"/>
      <c r="K31" s="182"/>
      <c r="L31" s="183"/>
      <c r="M31" s="184"/>
      <c r="N31" s="183"/>
      <c r="O31" s="153" t="e">
        <f t="shared" ref="O31:P35" si="13">AVERAGE(E31,G31,I31,K31,M31)</f>
        <v>#DIV/0!</v>
      </c>
      <c r="P31" s="212" t="e">
        <f t="shared" si="13"/>
        <v>#DIV/0!</v>
      </c>
      <c r="Q31" s="155">
        <f t="shared" ref="Q31:R35" si="14">SUM(E31+G31+I31+K31+M31)</f>
        <v>0</v>
      </c>
      <c r="R31" s="156">
        <f t="shared" si="14"/>
        <v>0</v>
      </c>
      <c r="S31" s="155">
        <f t="shared" ref="S31:T38" si="15">Q31-M31</f>
        <v>0</v>
      </c>
      <c r="T31" s="156">
        <f t="shared" si="15"/>
        <v>0</v>
      </c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3.1" customHeight="1" thickBot="1">
      <c r="A32" s="570"/>
      <c r="B32" s="570"/>
      <c r="C32" s="141">
        <v>19</v>
      </c>
      <c r="D32" s="211" t="s">
        <v>25</v>
      </c>
      <c r="E32" s="182"/>
      <c r="F32" s="185"/>
      <c r="G32" s="182"/>
      <c r="H32" s="183"/>
      <c r="I32" s="184"/>
      <c r="J32" s="185"/>
      <c r="K32" s="182"/>
      <c r="L32" s="183"/>
      <c r="M32" s="184"/>
      <c r="N32" s="183"/>
      <c r="O32" s="153" t="e">
        <f t="shared" si="13"/>
        <v>#DIV/0!</v>
      </c>
      <c r="P32" s="212" t="e">
        <f t="shared" si="13"/>
        <v>#DIV/0!</v>
      </c>
      <c r="Q32" s="155">
        <f t="shared" si="14"/>
        <v>0</v>
      </c>
      <c r="R32" s="156">
        <f t="shared" si="14"/>
        <v>0</v>
      </c>
      <c r="S32" s="155">
        <f t="shared" si="15"/>
        <v>0</v>
      </c>
      <c r="T32" s="156">
        <f t="shared" si="15"/>
        <v>0</v>
      </c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3.1" customHeight="1" thickBot="1">
      <c r="A33" s="570"/>
      <c r="B33" s="570"/>
      <c r="C33" s="141">
        <v>20</v>
      </c>
      <c r="D33" s="213" t="s">
        <v>201</v>
      </c>
      <c r="E33" s="182"/>
      <c r="F33" s="185"/>
      <c r="G33" s="182"/>
      <c r="H33" s="183"/>
      <c r="I33" s="184"/>
      <c r="J33" s="185"/>
      <c r="K33" s="182"/>
      <c r="L33" s="183"/>
      <c r="M33" s="184"/>
      <c r="N33" s="183"/>
      <c r="O33" s="214" t="e">
        <f>AVERAGE(E33,G33,I33,K33,M33)</f>
        <v>#DIV/0!</v>
      </c>
      <c r="P33" s="215" t="e">
        <f>AVERAGE(F33,H33,J33,L33,N33)</f>
        <v>#DIV/0!</v>
      </c>
      <c r="Q33" s="155">
        <f>SUM(E33+G33+I33+K33+M33)</f>
        <v>0</v>
      </c>
      <c r="R33" s="156">
        <f>SUM(F33+H33+J33+L33+N33)</f>
        <v>0</v>
      </c>
      <c r="S33" s="155">
        <f>Q33-M33</f>
        <v>0</v>
      </c>
      <c r="T33" s="156">
        <f>R33-N33</f>
        <v>0</v>
      </c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3.1" customHeight="1" thickBot="1">
      <c r="A34" s="570"/>
      <c r="B34" s="570"/>
      <c r="C34" s="141">
        <v>21</v>
      </c>
      <c r="D34" s="213" t="s">
        <v>202</v>
      </c>
      <c r="E34" s="182"/>
      <c r="F34" s="185"/>
      <c r="G34" s="182"/>
      <c r="H34" s="183"/>
      <c r="I34" s="184"/>
      <c r="J34" s="185"/>
      <c r="K34" s="182"/>
      <c r="L34" s="183"/>
      <c r="M34" s="184"/>
      <c r="N34" s="183"/>
      <c r="O34" s="214" t="e">
        <f>AVERAGE(E34,G34,I34,K34,M34)</f>
        <v>#DIV/0!</v>
      </c>
      <c r="P34" s="215" t="e">
        <f>AVERAGE(F34,H34,J34,L34,N34)</f>
        <v>#DIV/0!</v>
      </c>
      <c r="Q34" s="155">
        <f>SUM(E34+G34+I34+K34+M34)</f>
        <v>0</v>
      </c>
      <c r="R34" s="156">
        <f>SUM(F34+H34+J34+L34+N34)</f>
        <v>0</v>
      </c>
      <c r="S34" s="155">
        <f>Q34-M34</f>
        <v>0</v>
      </c>
      <c r="T34" s="156">
        <f>R34-N34</f>
        <v>0</v>
      </c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3.1" customHeight="1" thickBot="1">
      <c r="A35" s="570"/>
      <c r="B35" s="570"/>
      <c r="C35" s="141">
        <v>22</v>
      </c>
      <c r="D35" s="213" t="s">
        <v>203</v>
      </c>
      <c r="E35" s="182"/>
      <c r="F35" s="185"/>
      <c r="G35" s="182"/>
      <c r="H35" s="183"/>
      <c r="I35" s="184"/>
      <c r="J35" s="185"/>
      <c r="K35" s="182"/>
      <c r="L35" s="183"/>
      <c r="M35" s="184"/>
      <c r="N35" s="183"/>
      <c r="O35" s="214" t="e">
        <f t="shared" si="13"/>
        <v>#DIV/0!</v>
      </c>
      <c r="P35" s="215" t="e">
        <f t="shared" si="13"/>
        <v>#DIV/0!</v>
      </c>
      <c r="Q35" s="155">
        <f t="shared" si="14"/>
        <v>0</v>
      </c>
      <c r="R35" s="156">
        <f t="shared" si="14"/>
        <v>0</v>
      </c>
      <c r="S35" s="155">
        <f t="shared" si="15"/>
        <v>0</v>
      </c>
      <c r="T35" s="156">
        <f t="shared" si="15"/>
        <v>0</v>
      </c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3.1" customHeight="1" thickBot="1">
      <c r="A36" s="570"/>
      <c r="B36" s="570"/>
      <c r="C36" s="141">
        <v>23</v>
      </c>
      <c r="D36" s="209" t="s">
        <v>204</v>
      </c>
      <c r="E36" s="182"/>
      <c r="F36" s="185"/>
      <c r="G36" s="182"/>
      <c r="H36" s="183"/>
      <c r="I36" s="184"/>
      <c r="J36" s="185"/>
      <c r="K36" s="182"/>
      <c r="L36" s="183"/>
      <c r="M36" s="184"/>
      <c r="N36" s="183"/>
      <c r="O36" s="153" t="e">
        <f>AVERAGE(E36,G36,I36,K36,M36)</f>
        <v>#DIV/0!</v>
      </c>
      <c r="P36" s="154" t="e">
        <f>AVERAGE(F36,H36,J36,L36,N36)</f>
        <v>#DIV/0!</v>
      </c>
      <c r="Q36" s="210">
        <f t="shared" ref="Q36:R38" si="16">SUM(E36+G36+I36+K36+M36)</f>
        <v>0</v>
      </c>
      <c r="R36" s="156">
        <f t="shared" si="16"/>
        <v>0</v>
      </c>
      <c r="S36" s="155">
        <f t="shared" si="15"/>
        <v>0</v>
      </c>
      <c r="T36" s="156">
        <f t="shared" si="15"/>
        <v>0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3.1" customHeight="1" thickBot="1">
      <c r="A37" s="570"/>
      <c r="B37" s="570"/>
      <c r="C37" s="141">
        <v>24</v>
      </c>
      <c r="D37" s="209" t="s">
        <v>205</v>
      </c>
      <c r="E37" s="182"/>
      <c r="F37" s="185"/>
      <c r="G37" s="182"/>
      <c r="H37" s="183"/>
      <c r="I37" s="184"/>
      <c r="J37" s="185"/>
      <c r="K37" s="182"/>
      <c r="L37" s="183"/>
      <c r="M37" s="184"/>
      <c r="N37" s="183"/>
      <c r="O37" s="153" t="e">
        <f>AVERAGE(E37,G37,I37,K37,M37)</f>
        <v>#DIV/0!</v>
      </c>
      <c r="P37" s="154" t="e">
        <f>AVERAGE(F37,H37,J37,L37,N37)</f>
        <v>#DIV/0!</v>
      </c>
      <c r="Q37" s="210">
        <f t="shared" si="16"/>
        <v>0</v>
      </c>
      <c r="R37" s="156">
        <f t="shared" si="16"/>
        <v>0</v>
      </c>
      <c r="S37" s="155">
        <f t="shared" si="15"/>
        <v>0</v>
      </c>
      <c r="T37" s="156">
        <f t="shared" si="15"/>
        <v>0</v>
      </c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3.1" customHeight="1" thickBot="1">
      <c r="A38" s="570"/>
      <c r="B38" s="571"/>
      <c r="C38" s="141">
        <v>25</v>
      </c>
      <c r="D38" s="216" t="s">
        <v>206</v>
      </c>
      <c r="E38" s="196"/>
      <c r="F38" s="199"/>
      <c r="G38" s="196"/>
      <c r="H38" s="197"/>
      <c r="I38" s="198"/>
      <c r="J38" s="199"/>
      <c r="K38" s="196"/>
      <c r="L38" s="197"/>
      <c r="M38" s="198"/>
      <c r="N38" s="197"/>
      <c r="O38" s="217"/>
      <c r="P38" s="218"/>
      <c r="Q38" s="210">
        <f t="shared" si="16"/>
        <v>0</v>
      </c>
      <c r="R38" s="156">
        <f t="shared" si="16"/>
        <v>0</v>
      </c>
      <c r="S38" s="155">
        <f t="shared" si="15"/>
        <v>0</v>
      </c>
      <c r="T38" s="156">
        <f t="shared" si="15"/>
        <v>0</v>
      </c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3.1" customHeight="1" thickBot="1">
      <c r="A39" s="570"/>
      <c r="B39" s="143"/>
      <c r="C39" s="135"/>
      <c r="D39" s="219" t="s">
        <v>174</v>
      </c>
      <c r="E39" s="200">
        <f>SUM(E30:E38)</f>
        <v>0</v>
      </c>
      <c r="F39" s="200">
        <f t="shared" ref="F39:N39" si="17">SUM(F30:F38)</f>
        <v>0</v>
      </c>
      <c r="G39" s="200">
        <f t="shared" si="17"/>
        <v>0</v>
      </c>
      <c r="H39" s="200">
        <f t="shared" si="17"/>
        <v>0</v>
      </c>
      <c r="I39" s="200">
        <f t="shared" si="17"/>
        <v>0</v>
      </c>
      <c r="J39" s="200">
        <f t="shared" si="17"/>
        <v>0</v>
      </c>
      <c r="K39" s="200">
        <f t="shared" si="17"/>
        <v>0</v>
      </c>
      <c r="L39" s="200">
        <f t="shared" si="17"/>
        <v>0</v>
      </c>
      <c r="M39" s="200">
        <f t="shared" si="17"/>
        <v>0</v>
      </c>
      <c r="N39" s="200">
        <f t="shared" si="17"/>
        <v>0</v>
      </c>
      <c r="O39" s="220" t="e">
        <f>SUM(O36:O38)</f>
        <v>#DIV/0!</v>
      </c>
      <c r="P39" s="221" t="e">
        <f>SUM(P36:P38)</f>
        <v>#DIV/0!</v>
      </c>
      <c r="Q39" s="202">
        <f>SUM(Q30:Q38)</f>
        <v>0</v>
      </c>
      <c r="R39" s="202">
        <f>SUM(R30:R38)</f>
        <v>0</v>
      </c>
      <c r="S39" s="202">
        <f>SUM(S30:S38)</f>
        <v>0</v>
      </c>
      <c r="T39" s="202">
        <f>SUM(T30:T38)</f>
        <v>0</v>
      </c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3.1" customHeight="1" thickBot="1">
      <c r="A40" s="571"/>
      <c r="B40" s="143"/>
      <c r="C40" s="135"/>
      <c r="D40" s="136" t="s">
        <v>172</v>
      </c>
      <c r="E40" s="203">
        <f>E39*100/9</f>
        <v>0</v>
      </c>
      <c r="F40" s="203">
        <f t="shared" ref="F40:N40" si="18">F39*100/9</f>
        <v>0</v>
      </c>
      <c r="G40" s="203">
        <f t="shared" si="18"/>
        <v>0</v>
      </c>
      <c r="H40" s="203">
        <f t="shared" si="18"/>
        <v>0</v>
      </c>
      <c r="I40" s="203">
        <f t="shared" si="18"/>
        <v>0</v>
      </c>
      <c r="J40" s="203">
        <f t="shared" si="18"/>
        <v>0</v>
      </c>
      <c r="K40" s="203">
        <f t="shared" si="18"/>
        <v>0</v>
      </c>
      <c r="L40" s="203">
        <f t="shared" si="18"/>
        <v>0</v>
      </c>
      <c r="M40" s="203">
        <f t="shared" si="18"/>
        <v>0</v>
      </c>
      <c r="N40" s="203">
        <f t="shared" si="18"/>
        <v>0</v>
      </c>
      <c r="O40" s="165" t="e">
        <f>O39*100/6</f>
        <v>#DIV/0!</v>
      </c>
      <c r="P40" s="166" t="e">
        <f>P39*100/6</f>
        <v>#DIV/0!</v>
      </c>
      <c r="Q40" s="206">
        <f>Q39*100/45</f>
        <v>0</v>
      </c>
      <c r="R40" s="206">
        <f>R39*100/45</f>
        <v>0</v>
      </c>
      <c r="S40" s="206">
        <f>S39*100/36</f>
        <v>0</v>
      </c>
      <c r="T40" s="206">
        <f>T39*100/36</f>
        <v>0</v>
      </c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4.75" customHeight="1" thickBot="1">
      <c r="A41" s="572" t="s">
        <v>0</v>
      </c>
      <c r="B41" s="572" t="s">
        <v>169</v>
      </c>
      <c r="C41" s="573" t="s">
        <v>29</v>
      </c>
      <c r="D41" s="573" t="s">
        <v>2</v>
      </c>
      <c r="E41" s="563" t="s">
        <v>178</v>
      </c>
      <c r="F41" s="564"/>
      <c r="G41" s="565" t="s">
        <v>179</v>
      </c>
      <c r="H41" s="566"/>
      <c r="I41" s="567" t="s">
        <v>180</v>
      </c>
      <c r="J41" s="568"/>
      <c r="K41" s="567" t="s">
        <v>181</v>
      </c>
      <c r="L41" s="568"/>
      <c r="M41" s="567" t="s">
        <v>182</v>
      </c>
      <c r="N41" s="568"/>
      <c r="O41" s="553" t="s">
        <v>41</v>
      </c>
      <c r="P41" s="553"/>
      <c r="Q41" s="553" t="s">
        <v>41</v>
      </c>
      <c r="R41" s="553"/>
      <c r="S41" s="553" t="s">
        <v>41</v>
      </c>
      <c r="T41" s="553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0.25" customHeight="1" thickBot="1">
      <c r="A42" s="572"/>
      <c r="B42" s="572"/>
      <c r="C42" s="573"/>
      <c r="D42" s="574"/>
      <c r="E42" s="168" t="s">
        <v>36</v>
      </c>
      <c r="F42" s="169" t="s">
        <v>37</v>
      </c>
      <c r="G42" s="168" t="s">
        <v>36</v>
      </c>
      <c r="H42" s="169" t="s">
        <v>37</v>
      </c>
      <c r="I42" s="168" t="s">
        <v>36</v>
      </c>
      <c r="J42" s="169" t="s">
        <v>37</v>
      </c>
      <c r="K42" s="168" t="s">
        <v>36</v>
      </c>
      <c r="L42" s="169" t="s">
        <v>37</v>
      </c>
      <c r="M42" s="168" t="s">
        <v>36</v>
      </c>
      <c r="N42" s="169" t="s">
        <v>37</v>
      </c>
      <c r="O42" s="170" t="s">
        <v>36</v>
      </c>
      <c r="P42" s="134" t="s">
        <v>37</v>
      </c>
      <c r="Q42" s="170" t="s">
        <v>36</v>
      </c>
      <c r="R42" s="134" t="s">
        <v>37</v>
      </c>
      <c r="S42" s="170" t="s">
        <v>36</v>
      </c>
      <c r="T42" s="134" t="s">
        <v>37</v>
      </c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0.25" customHeight="1" thickBot="1">
      <c r="A43" s="554" t="s">
        <v>207</v>
      </c>
      <c r="B43" s="554" t="s">
        <v>207</v>
      </c>
      <c r="C43" s="222">
        <v>26</v>
      </c>
      <c r="D43" s="29" t="s">
        <v>208</v>
      </c>
      <c r="E43" s="175"/>
      <c r="F43" s="174"/>
      <c r="G43" s="223"/>
      <c r="H43" s="224"/>
      <c r="I43" s="223"/>
      <c r="J43" s="224"/>
      <c r="K43" s="223"/>
      <c r="L43" s="224"/>
      <c r="M43" s="223"/>
      <c r="N43" s="224"/>
      <c r="O43" s="225" t="e">
        <f t="shared" ref="O43:P46" si="19">AVERAGE(E43,G43,I43,K43,M43)</f>
        <v>#DIV/0!</v>
      </c>
      <c r="P43" s="226" t="e">
        <f t="shared" si="19"/>
        <v>#DIV/0!</v>
      </c>
      <c r="Q43" s="155">
        <f>SUM(E43+G43+I43+K43+M43)</f>
        <v>0</v>
      </c>
      <c r="R43" s="156">
        <f>SUM(F43+H43+J43+L43+N43)</f>
        <v>0</v>
      </c>
      <c r="S43" s="155">
        <f>Q43-M43</f>
        <v>0</v>
      </c>
      <c r="T43" s="156">
        <f>R43-N43</f>
        <v>0</v>
      </c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0.25" customHeight="1" thickBot="1">
      <c r="A44" s="555"/>
      <c r="B44" s="555"/>
      <c r="C44" s="222">
        <v>27</v>
      </c>
      <c r="D44" s="227" t="s">
        <v>209</v>
      </c>
      <c r="E44" s="228"/>
      <c r="F44" s="229"/>
      <c r="G44" s="230"/>
      <c r="H44" s="231"/>
      <c r="I44" s="230"/>
      <c r="J44" s="231"/>
      <c r="K44" s="230"/>
      <c r="L44" s="231"/>
      <c r="M44" s="230"/>
      <c r="N44" s="231"/>
      <c r="O44" s="177"/>
      <c r="P44" s="232"/>
      <c r="Q44" s="155">
        <f t="shared" ref="Q44:R46" si="20">SUM(E44+G44+I44+K44+M44)</f>
        <v>0</v>
      </c>
      <c r="R44" s="156">
        <f t="shared" si="20"/>
        <v>0</v>
      </c>
      <c r="S44" s="155">
        <f t="shared" ref="S44:T47" si="21">Q44-M44</f>
        <v>0</v>
      </c>
      <c r="T44" s="156">
        <f t="shared" si="21"/>
        <v>0</v>
      </c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0.25" customHeight="1" thickBot="1">
      <c r="A45" s="555"/>
      <c r="B45" s="555"/>
      <c r="C45" s="222"/>
      <c r="D45" s="227" t="s">
        <v>210</v>
      </c>
      <c r="E45" s="228"/>
      <c r="F45" s="229"/>
      <c r="G45" s="230"/>
      <c r="H45" s="231"/>
      <c r="I45" s="230"/>
      <c r="J45" s="231"/>
      <c r="K45" s="230"/>
      <c r="L45" s="231"/>
      <c r="M45" s="230"/>
      <c r="N45" s="231"/>
      <c r="O45" s="177"/>
      <c r="P45" s="232"/>
      <c r="Q45" s="155">
        <f t="shared" si="20"/>
        <v>0</v>
      </c>
      <c r="R45" s="156">
        <f t="shared" si="20"/>
        <v>0</v>
      </c>
      <c r="S45" s="155">
        <f t="shared" si="21"/>
        <v>0</v>
      </c>
      <c r="T45" s="156">
        <f t="shared" si="21"/>
        <v>0</v>
      </c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0.25" customHeight="1" thickBot="1">
      <c r="A46" s="555"/>
      <c r="B46" s="555"/>
      <c r="C46" s="222">
        <v>28</v>
      </c>
      <c r="D46" s="227" t="s">
        <v>211</v>
      </c>
      <c r="E46" s="184"/>
      <c r="F46" s="183"/>
      <c r="G46" s="233"/>
      <c r="H46" s="234"/>
      <c r="I46" s="233"/>
      <c r="J46" s="234"/>
      <c r="K46" s="233"/>
      <c r="L46" s="234"/>
      <c r="M46" s="233"/>
      <c r="N46" s="234"/>
      <c r="O46" s="153" t="e">
        <f t="shared" si="19"/>
        <v>#DIV/0!</v>
      </c>
      <c r="P46" s="235" t="e">
        <f t="shared" si="19"/>
        <v>#DIV/0!</v>
      </c>
      <c r="Q46" s="155">
        <f t="shared" si="20"/>
        <v>0</v>
      </c>
      <c r="R46" s="156">
        <f t="shared" si="20"/>
        <v>0</v>
      </c>
      <c r="S46" s="155">
        <f t="shared" si="21"/>
        <v>0</v>
      </c>
      <c r="T46" s="156">
        <f t="shared" si="21"/>
        <v>0</v>
      </c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33.75" customHeight="1" thickBot="1">
      <c r="A47" s="555"/>
      <c r="B47" s="555"/>
      <c r="C47" s="135"/>
      <c r="D47" s="219" t="s">
        <v>175</v>
      </c>
      <c r="E47" s="200">
        <f t="shared" ref="E47:R47" si="22">SUM(E43:E46)</f>
        <v>0</v>
      </c>
      <c r="F47" s="200">
        <f t="shared" si="22"/>
        <v>0</v>
      </c>
      <c r="G47" s="200">
        <f t="shared" si="22"/>
        <v>0</v>
      </c>
      <c r="H47" s="200">
        <f t="shared" si="22"/>
        <v>0</v>
      </c>
      <c r="I47" s="200">
        <f t="shared" si="22"/>
        <v>0</v>
      </c>
      <c r="J47" s="200">
        <f t="shared" si="22"/>
        <v>0</v>
      </c>
      <c r="K47" s="200">
        <f t="shared" si="22"/>
        <v>0</v>
      </c>
      <c r="L47" s="200">
        <f t="shared" si="22"/>
        <v>0</v>
      </c>
      <c r="M47" s="200">
        <f t="shared" si="22"/>
        <v>0</v>
      </c>
      <c r="N47" s="200">
        <f t="shared" si="22"/>
        <v>0</v>
      </c>
      <c r="O47" s="220" t="e">
        <f t="shared" si="22"/>
        <v>#DIV/0!</v>
      </c>
      <c r="P47" s="236" t="e">
        <f t="shared" si="22"/>
        <v>#DIV/0!</v>
      </c>
      <c r="Q47" s="202">
        <f t="shared" si="22"/>
        <v>0</v>
      </c>
      <c r="R47" s="202">
        <f t="shared" si="22"/>
        <v>0</v>
      </c>
      <c r="S47" s="202">
        <f t="shared" si="21"/>
        <v>0</v>
      </c>
      <c r="T47" s="202">
        <f t="shared" si="21"/>
        <v>0</v>
      </c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7.75" customHeight="1" thickBot="1">
      <c r="A48" s="556"/>
      <c r="B48" s="556"/>
      <c r="C48" s="135"/>
      <c r="D48" s="136" t="s">
        <v>172</v>
      </c>
      <c r="E48" s="237">
        <f>E47*100/8</f>
        <v>0</v>
      </c>
      <c r="F48" s="237">
        <f>F47*100/8</f>
        <v>0</v>
      </c>
      <c r="G48" s="237">
        <f>G47*100/7</f>
        <v>0</v>
      </c>
      <c r="H48" s="237">
        <f>H47*100/7</f>
        <v>0</v>
      </c>
      <c r="I48" s="237">
        <f>I47*100/7</f>
        <v>0</v>
      </c>
      <c r="J48" s="237">
        <f>J47*100/7</f>
        <v>0</v>
      </c>
      <c r="K48" s="237">
        <f>K47*100/20</f>
        <v>0</v>
      </c>
      <c r="L48" s="237">
        <f>L47*100/20</f>
        <v>0</v>
      </c>
      <c r="M48" s="238">
        <f>M47*100/11</f>
        <v>0</v>
      </c>
      <c r="N48" s="238">
        <f>N47*100/11</f>
        <v>0</v>
      </c>
      <c r="O48" s="204" t="e">
        <f>O47/13*100</f>
        <v>#DIV/0!</v>
      </c>
      <c r="P48" s="205" t="e">
        <f>P47/13*100</f>
        <v>#DIV/0!</v>
      </c>
      <c r="Q48" s="206">
        <f>Q47/8*100</f>
        <v>0</v>
      </c>
      <c r="R48" s="206">
        <f>R47/8*100</f>
        <v>0</v>
      </c>
      <c r="S48" s="206">
        <f>S47/8*100</f>
        <v>0</v>
      </c>
      <c r="T48" s="206">
        <f>T47/8*100</f>
        <v>0</v>
      </c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2.5" customHeight="1">
      <c r="A49" s="557" t="s">
        <v>67</v>
      </c>
      <c r="B49" s="559" t="s">
        <v>212</v>
      </c>
      <c r="C49" s="560"/>
      <c r="D49" s="560"/>
      <c r="E49" s="144">
        <f>E47+E39+E26+E12</f>
        <v>0</v>
      </c>
      <c r="F49" s="144">
        <f t="shared" ref="F49:T49" si="23">F47+F39+F26+F12</f>
        <v>0</v>
      </c>
      <c r="G49" s="144">
        <f t="shared" si="23"/>
        <v>0</v>
      </c>
      <c r="H49" s="144">
        <f t="shared" si="23"/>
        <v>0</v>
      </c>
      <c r="I49" s="144">
        <f t="shared" si="23"/>
        <v>0</v>
      </c>
      <c r="J49" s="144">
        <f t="shared" si="23"/>
        <v>0</v>
      </c>
      <c r="K49" s="144">
        <f t="shared" si="23"/>
        <v>0</v>
      </c>
      <c r="L49" s="144">
        <f t="shared" si="23"/>
        <v>0</v>
      </c>
      <c r="M49" s="144">
        <f t="shared" si="23"/>
        <v>0</v>
      </c>
      <c r="N49" s="144">
        <f t="shared" si="23"/>
        <v>0</v>
      </c>
      <c r="O49" s="144" t="e">
        <f t="shared" si="23"/>
        <v>#DIV/0!</v>
      </c>
      <c r="P49" s="144" t="e">
        <f t="shared" si="23"/>
        <v>#DIV/0!</v>
      </c>
      <c r="Q49" s="239">
        <f t="shared" si="23"/>
        <v>0</v>
      </c>
      <c r="R49" s="239">
        <f t="shared" si="23"/>
        <v>0</v>
      </c>
      <c r="S49" s="239">
        <f t="shared" si="23"/>
        <v>0</v>
      </c>
      <c r="T49" s="239">
        <f t="shared" si="23"/>
        <v>0</v>
      </c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4" customHeight="1" thickBot="1">
      <c r="A50" s="558"/>
      <c r="B50" s="561" t="s">
        <v>213</v>
      </c>
      <c r="C50" s="562"/>
      <c r="D50" s="562"/>
      <c r="E50" s="240">
        <f>E49/33*100</f>
        <v>0</v>
      </c>
      <c r="F50" s="240">
        <f>F49/33*100</f>
        <v>0</v>
      </c>
      <c r="G50" s="145">
        <f>G49/25*100</f>
        <v>0</v>
      </c>
      <c r="H50" s="145">
        <f t="shared" ref="H50:N50" si="24">H49/25*100</f>
        <v>0</v>
      </c>
      <c r="I50" s="145">
        <f t="shared" si="24"/>
        <v>0</v>
      </c>
      <c r="J50" s="145">
        <f t="shared" si="24"/>
        <v>0</v>
      </c>
      <c r="K50" s="145">
        <f t="shared" si="24"/>
        <v>0</v>
      </c>
      <c r="L50" s="145">
        <f t="shared" si="24"/>
        <v>0</v>
      </c>
      <c r="M50" s="145">
        <f t="shared" si="24"/>
        <v>0</v>
      </c>
      <c r="N50" s="145">
        <f t="shared" si="24"/>
        <v>0</v>
      </c>
      <c r="O50" s="241" t="e">
        <f>O49/84*100</f>
        <v>#DIV/0!</v>
      </c>
      <c r="P50" s="242" t="e">
        <f>P49/84*100</f>
        <v>#DIV/0!</v>
      </c>
      <c r="Q50" s="243">
        <f>Q49/133*100</f>
        <v>0</v>
      </c>
      <c r="R50" s="243">
        <f>R49/133*100</f>
        <v>0</v>
      </c>
      <c r="S50" s="243">
        <f>S49/108*100</f>
        <v>0</v>
      </c>
      <c r="T50" s="243">
        <f>T49/108*100</f>
        <v>0</v>
      </c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2" spans="1:256">
      <c r="D52" s="30"/>
    </row>
    <row r="54" spans="1:256" ht="24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5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56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5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56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5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56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5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5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5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32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24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32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</sheetData>
  <mergeCells count="65">
    <mergeCell ref="Q4:R4"/>
    <mergeCell ref="S4:T4"/>
    <mergeCell ref="A6:A11"/>
    <mergeCell ref="B6:B7"/>
    <mergeCell ref="B8:B11"/>
    <mergeCell ref="A1:P1"/>
    <mergeCell ref="A2:P2"/>
    <mergeCell ref="A3:P3"/>
    <mergeCell ref="A4:A5"/>
    <mergeCell ref="B4:B5"/>
    <mergeCell ref="C4:C5"/>
    <mergeCell ref="D4:D5"/>
    <mergeCell ref="E4:F4"/>
    <mergeCell ref="G4:H4"/>
    <mergeCell ref="I4:J4"/>
    <mergeCell ref="A12:A13"/>
    <mergeCell ref="A14:A15"/>
    <mergeCell ref="B14:B15"/>
    <mergeCell ref="C14:C15"/>
    <mergeCell ref="D14:D15"/>
    <mergeCell ref="K4:L4"/>
    <mergeCell ref="M4:N4"/>
    <mergeCell ref="O4:P4"/>
    <mergeCell ref="O28:P28"/>
    <mergeCell ref="O14:P14"/>
    <mergeCell ref="S28:T28"/>
    <mergeCell ref="S14:T14"/>
    <mergeCell ref="A17:A26"/>
    <mergeCell ref="B17:B21"/>
    <mergeCell ref="B22:B25"/>
    <mergeCell ref="A28:A29"/>
    <mergeCell ref="B28:B29"/>
    <mergeCell ref="C28:C29"/>
    <mergeCell ref="D28:D29"/>
    <mergeCell ref="E28:F28"/>
    <mergeCell ref="G28:H28"/>
    <mergeCell ref="G14:H14"/>
    <mergeCell ref="I14:J14"/>
    <mergeCell ref="K14:L14"/>
    <mergeCell ref="M14:N14"/>
    <mergeCell ref="E14:F14"/>
    <mergeCell ref="Q14:R14"/>
    <mergeCell ref="A30:A40"/>
    <mergeCell ref="B31:B38"/>
    <mergeCell ref="A41:A42"/>
    <mergeCell ref="B41:B42"/>
    <mergeCell ref="C41:C42"/>
    <mergeCell ref="D41:D42"/>
    <mergeCell ref="I28:J28"/>
    <mergeCell ref="K28:L28"/>
    <mergeCell ref="M28:N28"/>
    <mergeCell ref="Q41:R41"/>
    <mergeCell ref="Q28:R28"/>
    <mergeCell ref="S41:T41"/>
    <mergeCell ref="A43:A48"/>
    <mergeCell ref="B43:B48"/>
    <mergeCell ref="A49:A50"/>
    <mergeCell ref="B49:D49"/>
    <mergeCell ref="B50:D50"/>
    <mergeCell ref="E41:F41"/>
    <mergeCell ref="G41:H41"/>
    <mergeCell ref="I41:J41"/>
    <mergeCell ref="K41:L41"/>
    <mergeCell ref="M41:N41"/>
    <mergeCell ref="O41:P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rightToLeft="1" workbookViewId="0">
      <selection activeCell="D48" sqref="D48"/>
    </sheetView>
  </sheetViews>
  <sheetFormatPr defaultRowHeight="14.25"/>
  <cols>
    <col min="1" max="1" width="5" customWidth="1"/>
    <col min="2" max="2" width="7.375" customWidth="1"/>
    <col min="3" max="3" width="4.25" customWidth="1"/>
    <col min="4" max="4" width="78" customWidth="1"/>
    <col min="5" max="5" width="7.125" customWidth="1"/>
    <col min="6" max="6" width="6.75" customWidth="1"/>
  </cols>
  <sheetData>
    <row r="1" spans="1:6" ht="18">
      <c r="A1" s="606" t="s">
        <v>216</v>
      </c>
      <c r="B1" s="606"/>
      <c r="C1" s="606"/>
      <c r="D1" s="606"/>
      <c r="E1" s="606"/>
      <c r="F1" s="606"/>
    </row>
    <row r="2" spans="1:6" ht="15" thickBot="1">
      <c r="A2" s="607" t="s">
        <v>217</v>
      </c>
      <c r="B2" s="607"/>
      <c r="C2" s="607"/>
      <c r="D2" s="607"/>
      <c r="E2" s="607"/>
      <c r="F2" s="607"/>
    </row>
    <row r="3" spans="1:6" ht="15.75" thickTop="1" thickBot="1">
      <c r="A3" s="608" t="s">
        <v>0</v>
      </c>
      <c r="B3" s="610" t="s">
        <v>1</v>
      </c>
      <c r="C3" s="612" t="s">
        <v>29</v>
      </c>
      <c r="D3" s="614" t="s">
        <v>214</v>
      </c>
      <c r="E3" s="616" t="s">
        <v>215</v>
      </c>
      <c r="F3" s="616"/>
    </row>
    <row r="4" spans="1:6" ht="15.75" thickTop="1" thickBot="1">
      <c r="A4" s="609"/>
      <c r="B4" s="611"/>
      <c r="C4" s="613"/>
      <c r="D4" s="615"/>
      <c r="E4" s="247" t="s">
        <v>36</v>
      </c>
      <c r="F4" s="247" t="s">
        <v>37</v>
      </c>
    </row>
    <row r="5" spans="1:6" ht="17.25" thickTop="1" thickBot="1">
      <c r="A5" s="598" t="s">
        <v>79</v>
      </c>
      <c r="B5" s="600" t="s">
        <v>218</v>
      </c>
      <c r="C5" s="272">
        <v>1</v>
      </c>
      <c r="D5" s="273" t="s">
        <v>219</v>
      </c>
      <c r="E5" s="253">
        <v>2</v>
      </c>
      <c r="F5" s="251"/>
    </row>
    <row r="6" spans="1:6" ht="17.25" thickTop="1" thickBot="1">
      <c r="A6" s="598"/>
      <c r="B6" s="600"/>
      <c r="C6" s="272">
        <v>2</v>
      </c>
      <c r="D6" s="249" t="s">
        <v>220</v>
      </c>
      <c r="E6" s="253"/>
      <c r="F6" s="251"/>
    </row>
    <row r="7" spans="1:6" ht="17.25" thickTop="1" thickBot="1">
      <c r="A7" s="598"/>
      <c r="B7" s="600"/>
      <c r="C7" s="272">
        <v>3</v>
      </c>
      <c r="D7" s="274" t="s">
        <v>221</v>
      </c>
      <c r="E7" s="253"/>
      <c r="F7" s="251"/>
    </row>
    <row r="8" spans="1:6" ht="17.25" thickTop="1" thickBot="1">
      <c r="A8" s="598"/>
      <c r="B8" s="600"/>
      <c r="C8" s="248">
        <v>4</v>
      </c>
      <c r="D8" s="274" t="s">
        <v>222</v>
      </c>
      <c r="E8" s="253"/>
      <c r="F8" s="251"/>
    </row>
    <row r="9" spans="1:6" ht="17.25" thickTop="1" thickBot="1">
      <c r="A9" s="598"/>
      <c r="B9" s="601"/>
      <c r="C9" s="248">
        <v>5</v>
      </c>
      <c r="D9" s="274" t="s">
        <v>223</v>
      </c>
      <c r="E9" s="253">
        <v>2</v>
      </c>
      <c r="F9" s="251"/>
    </row>
    <row r="10" spans="1:6" ht="17.25" thickTop="1" thickBot="1">
      <c r="A10" s="599"/>
      <c r="B10" s="602" t="s">
        <v>224</v>
      </c>
      <c r="C10" s="252">
        <v>6</v>
      </c>
      <c r="D10" s="274" t="s">
        <v>225</v>
      </c>
      <c r="E10" s="253">
        <v>2</v>
      </c>
      <c r="F10" s="251"/>
    </row>
    <row r="11" spans="1:6" ht="17.25" thickTop="1" thickBot="1">
      <c r="A11" s="599"/>
      <c r="B11" s="603"/>
      <c r="C11" s="252">
        <v>7</v>
      </c>
      <c r="D11" s="274" t="s">
        <v>226</v>
      </c>
      <c r="E11" s="253">
        <v>1</v>
      </c>
      <c r="F11" s="251"/>
    </row>
    <row r="12" spans="1:6" ht="17.25" thickTop="1" thickBot="1">
      <c r="A12" s="599"/>
      <c r="B12" s="271"/>
      <c r="C12" s="63"/>
      <c r="D12" s="2" t="s">
        <v>227</v>
      </c>
      <c r="E12" s="4">
        <f>E5+E6+E7+E8+E9+E10+E11</f>
        <v>7</v>
      </c>
      <c r="F12" s="4">
        <f>F5+F6+F7+F8+F9+F10+F11</f>
        <v>0</v>
      </c>
    </row>
    <row r="13" spans="1:6" ht="17.25" thickTop="1" thickBot="1">
      <c r="A13" s="599"/>
      <c r="B13" s="271"/>
      <c r="C13" s="63"/>
      <c r="D13" s="2" t="s">
        <v>38</v>
      </c>
      <c r="E13" s="275">
        <f>E12*100/14</f>
        <v>50</v>
      </c>
      <c r="F13" s="275">
        <f>F12*100/14</f>
        <v>0</v>
      </c>
    </row>
    <row r="14" spans="1:6" ht="17.25" thickTop="1" thickBot="1">
      <c r="A14" s="590" t="s">
        <v>170</v>
      </c>
      <c r="B14" s="593" t="s">
        <v>228</v>
      </c>
      <c r="C14" s="255">
        <v>8</v>
      </c>
      <c r="D14" s="249" t="s">
        <v>229</v>
      </c>
      <c r="E14" s="253"/>
      <c r="F14" s="251"/>
    </row>
    <row r="15" spans="1:6" ht="17.25" thickTop="1" thickBot="1">
      <c r="A15" s="590"/>
      <c r="B15" s="593"/>
      <c r="C15" s="255">
        <v>9</v>
      </c>
      <c r="D15" s="249" t="s">
        <v>230</v>
      </c>
      <c r="E15" s="253"/>
      <c r="F15" s="251"/>
    </row>
    <row r="16" spans="1:6" ht="17.25" thickTop="1" thickBot="1">
      <c r="A16" s="590"/>
      <c r="B16" s="593"/>
      <c r="C16" s="255">
        <v>10</v>
      </c>
      <c r="D16" s="249" t="s">
        <v>231</v>
      </c>
      <c r="E16" s="253"/>
      <c r="F16" s="251"/>
    </row>
    <row r="17" spans="1:6" ht="17.25" thickTop="1" thickBot="1">
      <c r="A17" s="590"/>
      <c r="B17" s="593"/>
      <c r="C17" s="255">
        <v>11</v>
      </c>
      <c r="D17" s="249" t="s">
        <v>232</v>
      </c>
      <c r="E17" s="253"/>
      <c r="F17" s="251"/>
    </row>
    <row r="18" spans="1:6" ht="17.25" thickTop="1" thickBot="1">
      <c r="A18" s="590"/>
      <c r="B18" s="604" t="s">
        <v>78</v>
      </c>
      <c r="C18" s="255">
        <v>12</v>
      </c>
      <c r="D18" s="249" t="s">
        <v>233</v>
      </c>
      <c r="E18" s="253"/>
      <c r="F18" s="251"/>
    </row>
    <row r="19" spans="1:6" ht="17.25" thickTop="1" thickBot="1">
      <c r="A19" s="590"/>
      <c r="B19" s="605"/>
      <c r="C19" s="255">
        <v>13</v>
      </c>
      <c r="D19" s="249" t="s">
        <v>234</v>
      </c>
      <c r="E19" s="253"/>
      <c r="F19" s="251"/>
    </row>
    <row r="20" spans="1:6" ht="17.25" thickTop="1" thickBot="1">
      <c r="A20" s="590"/>
      <c r="B20" s="257"/>
      <c r="C20" s="14"/>
      <c r="D20" s="2" t="s">
        <v>235</v>
      </c>
      <c r="E20" s="4">
        <f>E14+E15+E16+E17+E18+E19</f>
        <v>0</v>
      </c>
      <c r="F20" s="4">
        <f>F14+F15+F16+F17+F18+F19</f>
        <v>0</v>
      </c>
    </row>
    <row r="21" spans="1:6" ht="17.25" thickTop="1" thickBot="1">
      <c r="A21" s="590"/>
      <c r="B21" s="257"/>
      <c r="C21" s="14"/>
      <c r="D21" s="2" t="s">
        <v>38</v>
      </c>
      <c r="E21" s="4">
        <f>E20*100/12</f>
        <v>0</v>
      </c>
      <c r="F21" s="4">
        <f>F20*100/12</f>
        <v>0</v>
      </c>
    </row>
    <row r="22" spans="1:6" ht="17.25" thickTop="1" thickBot="1">
      <c r="A22" s="590" t="s">
        <v>236</v>
      </c>
      <c r="B22" s="593" t="s">
        <v>237</v>
      </c>
      <c r="C22" s="255">
        <v>14</v>
      </c>
      <c r="D22" s="249" t="s">
        <v>238</v>
      </c>
      <c r="E22" s="253"/>
      <c r="F22" s="251"/>
    </row>
    <row r="23" spans="1:6" ht="17.25" thickTop="1" thickBot="1">
      <c r="A23" s="590"/>
      <c r="B23" s="593"/>
      <c r="C23" s="255">
        <v>15</v>
      </c>
      <c r="D23" s="249" t="s">
        <v>239</v>
      </c>
      <c r="E23" s="253"/>
      <c r="F23" s="251"/>
    </row>
    <row r="24" spans="1:6" ht="17.25" thickTop="1" thickBot="1">
      <c r="A24" s="590"/>
      <c r="B24" s="593"/>
      <c r="C24" s="255">
        <v>16</v>
      </c>
      <c r="D24" s="249" t="s">
        <v>240</v>
      </c>
      <c r="E24" s="253"/>
      <c r="F24" s="251"/>
    </row>
    <row r="25" spans="1:6" ht="17.25" thickTop="1" thickBot="1">
      <c r="A25" s="591"/>
      <c r="B25" s="594" t="s">
        <v>241</v>
      </c>
      <c r="C25" s="258">
        <v>17</v>
      </c>
      <c r="D25" s="249" t="s">
        <v>242</v>
      </c>
      <c r="E25" s="253"/>
      <c r="F25" s="251"/>
    </row>
    <row r="26" spans="1:6" ht="17.25" thickTop="1" thickBot="1">
      <c r="A26" s="591"/>
      <c r="B26" s="595"/>
      <c r="C26" s="258">
        <v>18</v>
      </c>
      <c r="D26" s="249" t="s">
        <v>243</v>
      </c>
      <c r="E26" s="253"/>
      <c r="F26" s="251"/>
    </row>
    <row r="27" spans="1:6" ht="17.25" thickTop="1" thickBot="1">
      <c r="A27" s="591"/>
      <c r="B27" s="596"/>
      <c r="C27" s="258">
        <v>19</v>
      </c>
      <c r="D27" s="249" t="s">
        <v>244</v>
      </c>
      <c r="E27" s="253"/>
      <c r="F27" s="251"/>
    </row>
    <row r="28" spans="1:6" ht="17.25" thickTop="1" thickBot="1">
      <c r="A28" s="590"/>
      <c r="B28" s="276" t="s">
        <v>245</v>
      </c>
      <c r="C28" s="255">
        <v>20</v>
      </c>
      <c r="D28" s="249" t="s">
        <v>246</v>
      </c>
      <c r="E28" s="253"/>
      <c r="F28" s="251"/>
    </row>
    <row r="29" spans="1:6" ht="17.25" thickTop="1" thickBot="1">
      <c r="A29" s="590"/>
      <c r="B29" s="277"/>
      <c r="C29" s="139"/>
      <c r="D29" s="264" t="s">
        <v>247</v>
      </c>
      <c r="E29" s="259">
        <f>E22+E23+E24+E25+E26+E27+E28</f>
        <v>0</v>
      </c>
      <c r="F29" s="259">
        <f>F22+F23+F24+F25+F26+F27+F28</f>
        <v>0</v>
      </c>
    </row>
    <row r="30" spans="1:6" ht="17.25" thickTop="1" thickBot="1">
      <c r="A30" s="592"/>
      <c r="B30" s="137"/>
      <c r="C30" s="260"/>
      <c r="D30" s="261" t="s">
        <v>38</v>
      </c>
      <c r="E30" s="262">
        <f>E29*100/14</f>
        <v>0</v>
      </c>
      <c r="F30" s="262">
        <f>F29*100/14</f>
        <v>0</v>
      </c>
    </row>
    <row r="31" spans="1:6" ht="17.25" thickTop="1" thickBot="1">
      <c r="A31" s="597" t="s">
        <v>80</v>
      </c>
      <c r="B31" s="529" t="s">
        <v>248</v>
      </c>
      <c r="C31" s="258">
        <v>21</v>
      </c>
      <c r="D31" s="249" t="s">
        <v>249</v>
      </c>
      <c r="E31" s="253"/>
      <c r="F31" s="251"/>
    </row>
    <row r="32" spans="1:6" ht="17.25" thickTop="1" thickBot="1">
      <c r="A32" s="597"/>
      <c r="B32" s="529"/>
      <c r="C32" s="258">
        <v>22</v>
      </c>
      <c r="D32" s="249" t="s">
        <v>250</v>
      </c>
      <c r="E32" s="253"/>
      <c r="F32" s="251"/>
    </row>
    <row r="33" spans="1:6" ht="17.25" thickTop="1" thickBot="1">
      <c r="A33" s="597"/>
      <c r="B33" s="529"/>
      <c r="C33" s="258">
        <v>23</v>
      </c>
      <c r="D33" s="249" t="s">
        <v>251</v>
      </c>
      <c r="E33" s="253"/>
      <c r="F33" s="251"/>
    </row>
    <row r="34" spans="1:6" ht="17.25" thickTop="1" thickBot="1">
      <c r="A34" s="597"/>
      <c r="B34" s="529"/>
      <c r="C34" s="258">
        <v>24</v>
      </c>
      <c r="D34" s="249" t="s">
        <v>252</v>
      </c>
      <c r="E34" s="253"/>
      <c r="F34" s="251"/>
    </row>
    <row r="35" spans="1:6" ht="17.25" thickTop="1" thickBot="1">
      <c r="A35" s="597"/>
      <c r="B35" s="594" t="s">
        <v>253</v>
      </c>
      <c r="C35" s="258">
        <v>25</v>
      </c>
      <c r="D35" s="249" t="s">
        <v>254</v>
      </c>
      <c r="E35" s="253"/>
      <c r="F35" s="251"/>
    </row>
    <row r="36" spans="1:6" ht="17.25" thickTop="1" thickBot="1">
      <c r="A36" s="597"/>
      <c r="B36" s="595"/>
      <c r="C36" s="258">
        <v>26</v>
      </c>
      <c r="D36" s="249" t="s">
        <v>255</v>
      </c>
      <c r="E36" s="253"/>
      <c r="F36" s="251"/>
    </row>
    <row r="37" spans="1:6" ht="16.5" thickTop="1">
      <c r="A37" s="597"/>
      <c r="B37" s="263"/>
      <c r="C37" s="139"/>
      <c r="D37" s="264" t="s">
        <v>256</v>
      </c>
      <c r="E37" s="259">
        <f>E31+E32+E33+E34+E35+E36</f>
        <v>0</v>
      </c>
      <c r="F37" s="259">
        <f>F31+F32+F33+F34+F35+F36</f>
        <v>0</v>
      </c>
    </row>
    <row r="38" spans="1:6" ht="15.75">
      <c r="A38" s="597"/>
      <c r="B38" s="265"/>
      <c r="C38" s="260"/>
      <c r="D38" s="261" t="s">
        <v>38</v>
      </c>
      <c r="E38" s="262">
        <f>E37*100/12</f>
        <v>0</v>
      </c>
      <c r="F38" s="262">
        <f>F37*100/12</f>
        <v>0</v>
      </c>
    </row>
    <row r="40" spans="1:6" ht="15" customHeight="1"/>
  </sheetData>
  <mergeCells count="19">
    <mergeCell ref="A1:F1"/>
    <mergeCell ref="A2:F2"/>
    <mergeCell ref="A3:A4"/>
    <mergeCell ref="B3:B4"/>
    <mergeCell ref="C3:C4"/>
    <mergeCell ref="D3:D4"/>
    <mergeCell ref="E3:F3"/>
    <mergeCell ref="A5:A13"/>
    <mergeCell ref="B5:B9"/>
    <mergeCell ref="B10:B11"/>
    <mergeCell ref="A14:A21"/>
    <mergeCell ref="B14:B17"/>
    <mergeCell ref="B18:B19"/>
    <mergeCell ref="A22:A30"/>
    <mergeCell ref="B22:B24"/>
    <mergeCell ref="B25:B27"/>
    <mergeCell ref="A31:A38"/>
    <mergeCell ref="B31:B34"/>
    <mergeCell ref="B35:B3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12"/>
  <sheetViews>
    <sheetView rightToLeft="1" workbookViewId="0">
      <selection activeCell="A113" sqref="A113:XFD180"/>
    </sheetView>
  </sheetViews>
  <sheetFormatPr defaultRowHeight="14.25"/>
  <cols>
    <col min="1" max="1" width="5.125" style="278" customWidth="1"/>
    <col min="2" max="2" width="5.25" style="278" customWidth="1"/>
    <col min="3" max="3" width="61.75" style="278" customWidth="1"/>
    <col min="4" max="4" width="3.25" style="278" customWidth="1"/>
    <col min="5" max="5" width="3.75" style="278" customWidth="1"/>
    <col min="6" max="6" width="2.75" style="278" customWidth="1"/>
    <col min="7" max="7" width="4" style="278" customWidth="1"/>
    <col min="8" max="15" width="4.625" style="278" customWidth="1"/>
    <col min="16" max="16384" width="9" style="278"/>
  </cols>
  <sheetData>
    <row r="2" spans="1:19" ht="15.75" customHeight="1"/>
    <row r="3" spans="1:19" ht="15.75" customHeight="1">
      <c r="A3" s="617" t="s">
        <v>263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  <c r="S3" s="617"/>
    </row>
    <row r="4" spans="1:19" ht="15" customHeight="1" thickBot="1">
      <c r="A4" s="431" t="s">
        <v>264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</row>
    <row r="5" spans="1:19" ht="15" customHeight="1">
      <c r="A5" s="618" t="s">
        <v>0</v>
      </c>
      <c r="B5" s="619" t="s">
        <v>29</v>
      </c>
      <c r="C5" s="620" t="s">
        <v>2</v>
      </c>
      <c r="D5" s="622" t="s">
        <v>258</v>
      </c>
      <c r="E5" s="624" t="s">
        <v>257</v>
      </c>
      <c r="F5" s="625"/>
      <c r="G5" s="625"/>
      <c r="H5" s="625"/>
      <c r="I5" s="625"/>
      <c r="J5" s="625"/>
      <c r="K5" s="625"/>
      <c r="L5" s="625"/>
      <c r="M5" s="625"/>
      <c r="N5" s="625"/>
      <c r="O5" s="625"/>
      <c r="P5" s="625"/>
      <c r="Q5" s="625"/>
      <c r="R5" s="625"/>
      <c r="S5" s="626"/>
    </row>
    <row r="6" spans="1:19" ht="15" thickBot="1">
      <c r="A6" s="618"/>
      <c r="B6" s="619"/>
      <c r="C6" s="621"/>
      <c r="D6" s="623"/>
      <c r="E6" s="627" t="s">
        <v>265</v>
      </c>
      <c r="F6" s="628"/>
      <c r="G6" s="629"/>
      <c r="H6" s="627" t="s">
        <v>265</v>
      </c>
      <c r="I6" s="628"/>
      <c r="J6" s="629"/>
      <c r="K6" s="627" t="s">
        <v>265</v>
      </c>
      <c r="L6" s="628"/>
      <c r="M6" s="629"/>
      <c r="N6" s="627" t="s">
        <v>265</v>
      </c>
      <c r="O6" s="628"/>
      <c r="P6" s="629"/>
      <c r="Q6" s="627" t="s">
        <v>265</v>
      </c>
      <c r="R6" s="628"/>
      <c r="S6" s="629"/>
    </row>
    <row r="7" spans="1:19">
      <c r="A7" s="630" t="s">
        <v>266</v>
      </c>
      <c r="B7" s="285">
        <v>1</v>
      </c>
      <c r="C7" s="286" t="s">
        <v>267</v>
      </c>
      <c r="D7" s="287">
        <v>2</v>
      </c>
      <c r="E7" s="631"/>
      <c r="F7" s="631"/>
      <c r="G7" s="631"/>
      <c r="H7" s="631"/>
      <c r="I7" s="631"/>
      <c r="J7" s="631"/>
      <c r="K7" s="631"/>
      <c r="L7" s="631"/>
      <c r="M7" s="631"/>
      <c r="N7" s="632"/>
      <c r="O7" s="633"/>
      <c r="P7" s="634"/>
      <c r="Q7" s="631"/>
      <c r="R7" s="631"/>
      <c r="S7" s="631"/>
    </row>
    <row r="8" spans="1:19">
      <c r="A8" s="630"/>
      <c r="B8" s="285">
        <v>2</v>
      </c>
      <c r="C8" s="286" t="s">
        <v>268</v>
      </c>
      <c r="D8" s="287">
        <v>2</v>
      </c>
      <c r="E8" s="631"/>
      <c r="F8" s="631"/>
      <c r="G8" s="631"/>
      <c r="H8" s="631"/>
      <c r="I8" s="631"/>
      <c r="J8" s="631"/>
      <c r="K8" s="631"/>
      <c r="L8" s="631"/>
      <c r="M8" s="631"/>
      <c r="N8" s="636"/>
      <c r="O8" s="637"/>
      <c r="P8" s="638"/>
      <c r="Q8" s="631"/>
      <c r="R8" s="631"/>
      <c r="S8" s="631"/>
    </row>
    <row r="9" spans="1:19" ht="15" thickBot="1">
      <c r="A9" s="630"/>
      <c r="B9" s="289">
        <v>3</v>
      </c>
      <c r="C9" s="290" t="s">
        <v>269</v>
      </c>
      <c r="D9" s="291">
        <v>2</v>
      </c>
      <c r="E9" s="639"/>
      <c r="F9" s="639"/>
      <c r="G9" s="639"/>
      <c r="H9" s="639"/>
      <c r="I9" s="639"/>
      <c r="J9" s="639"/>
      <c r="K9" s="639"/>
      <c r="L9" s="639"/>
      <c r="M9" s="639"/>
      <c r="N9" s="640"/>
      <c r="O9" s="641"/>
      <c r="P9" s="642"/>
      <c r="Q9" s="639"/>
      <c r="R9" s="639"/>
      <c r="S9" s="639"/>
    </row>
    <row r="10" spans="1:19" ht="15" thickBot="1">
      <c r="A10" s="292"/>
      <c r="B10" s="293"/>
      <c r="C10" s="294" t="s">
        <v>261</v>
      </c>
      <c r="D10" s="295">
        <v>6</v>
      </c>
      <c r="E10" s="643"/>
      <c r="F10" s="643"/>
      <c r="G10" s="643"/>
      <c r="H10" s="643"/>
      <c r="I10" s="643"/>
      <c r="J10" s="643"/>
      <c r="K10" s="643"/>
      <c r="L10" s="643"/>
      <c r="M10" s="643"/>
      <c r="N10" s="644"/>
      <c r="O10" s="645"/>
      <c r="P10" s="646"/>
      <c r="Q10" s="643"/>
      <c r="R10" s="643"/>
      <c r="S10" s="647"/>
    </row>
    <row r="11" spans="1:19">
      <c r="A11" s="635" t="s">
        <v>270</v>
      </c>
      <c r="B11" s="296">
        <v>4</v>
      </c>
      <c r="C11" s="297" t="s">
        <v>271</v>
      </c>
      <c r="D11" s="298">
        <v>4</v>
      </c>
      <c r="E11" s="631"/>
      <c r="F11" s="631"/>
      <c r="G11" s="631"/>
      <c r="H11" s="631"/>
      <c r="I11" s="631"/>
      <c r="J11" s="631"/>
      <c r="K11" s="631"/>
      <c r="L11" s="631"/>
      <c r="M11" s="631"/>
      <c r="N11" s="632"/>
      <c r="O11" s="633"/>
      <c r="P11" s="634"/>
      <c r="Q11" s="631"/>
      <c r="R11" s="631"/>
      <c r="S11" s="631"/>
    </row>
    <row r="12" spans="1:19">
      <c r="A12" s="635"/>
      <c r="B12" s="285">
        <v>5</v>
      </c>
      <c r="C12" s="286" t="s">
        <v>272</v>
      </c>
      <c r="D12" s="287">
        <v>4</v>
      </c>
      <c r="E12" s="631"/>
      <c r="F12" s="631"/>
      <c r="G12" s="631"/>
      <c r="H12" s="631"/>
      <c r="I12" s="631"/>
      <c r="J12" s="631"/>
      <c r="K12" s="631"/>
      <c r="L12" s="631"/>
      <c r="M12" s="631"/>
      <c r="N12" s="636"/>
      <c r="O12" s="637"/>
      <c r="P12" s="638"/>
      <c r="Q12" s="631"/>
      <c r="R12" s="631"/>
      <c r="S12" s="631"/>
    </row>
    <row r="13" spans="1:19">
      <c r="A13" s="635"/>
      <c r="B13" s="285">
        <v>6</v>
      </c>
      <c r="C13" s="286" t="s">
        <v>273</v>
      </c>
      <c r="D13" s="287">
        <v>3</v>
      </c>
      <c r="E13" s="631"/>
      <c r="F13" s="631"/>
      <c r="G13" s="631"/>
      <c r="H13" s="631"/>
      <c r="I13" s="631"/>
      <c r="J13" s="631"/>
      <c r="K13" s="631"/>
      <c r="L13" s="631"/>
      <c r="M13" s="631"/>
      <c r="N13" s="636"/>
      <c r="O13" s="637"/>
      <c r="P13" s="638"/>
      <c r="Q13" s="631"/>
      <c r="R13" s="631"/>
      <c r="S13" s="631"/>
    </row>
    <row r="14" spans="1:19" s="279" customFormat="1">
      <c r="A14" s="635"/>
      <c r="B14" s="285">
        <v>7</v>
      </c>
      <c r="C14" s="286" t="s">
        <v>274</v>
      </c>
      <c r="D14" s="287">
        <v>4</v>
      </c>
      <c r="E14" s="631"/>
      <c r="F14" s="631"/>
      <c r="G14" s="631"/>
      <c r="H14" s="631"/>
      <c r="I14" s="631"/>
      <c r="J14" s="631"/>
      <c r="K14" s="631"/>
      <c r="L14" s="631"/>
      <c r="M14" s="631"/>
      <c r="N14" s="636"/>
      <c r="O14" s="637"/>
      <c r="P14" s="638"/>
      <c r="Q14" s="631"/>
      <c r="R14" s="631"/>
      <c r="S14" s="631"/>
    </row>
    <row r="15" spans="1:19">
      <c r="A15" s="635"/>
      <c r="B15" s="285">
        <v>8</v>
      </c>
      <c r="C15" s="286" t="s">
        <v>275</v>
      </c>
      <c r="D15" s="287">
        <v>3</v>
      </c>
      <c r="E15" s="631"/>
      <c r="F15" s="631"/>
      <c r="G15" s="631"/>
      <c r="H15" s="631"/>
      <c r="I15" s="631"/>
      <c r="J15" s="631"/>
      <c r="K15" s="631"/>
      <c r="L15" s="631"/>
      <c r="M15" s="631"/>
      <c r="N15" s="636"/>
      <c r="O15" s="637"/>
      <c r="P15" s="638"/>
      <c r="Q15" s="631"/>
      <c r="R15" s="631"/>
      <c r="S15" s="631"/>
    </row>
    <row r="16" spans="1:19">
      <c r="A16" s="635"/>
      <c r="B16" s="285">
        <v>9</v>
      </c>
      <c r="C16" s="286" t="s">
        <v>276</v>
      </c>
      <c r="D16" s="287">
        <v>4</v>
      </c>
      <c r="E16" s="631"/>
      <c r="F16" s="631"/>
      <c r="G16" s="631"/>
      <c r="H16" s="631"/>
      <c r="I16" s="631"/>
      <c r="J16" s="631"/>
      <c r="K16" s="631"/>
      <c r="L16" s="631"/>
      <c r="M16" s="631"/>
      <c r="N16" s="636"/>
      <c r="O16" s="637"/>
      <c r="P16" s="638"/>
      <c r="Q16" s="631"/>
      <c r="R16" s="631"/>
      <c r="S16" s="631"/>
    </row>
    <row r="17" spans="1:21" ht="12.95" customHeight="1">
      <c r="A17" s="635"/>
      <c r="B17" s="285">
        <v>10</v>
      </c>
      <c r="C17" s="286" t="s">
        <v>277</v>
      </c>
      <c r="D17" s="287">
        <v>3</v>
      </c>
      <c r="E17" s="631"/>
      <c r="F17" s="631"/>
      <c r="G17" s="631"/>
      <c r="H17" s="631"/>
      <c r="I17" s="631"/>
      <c r="J17" s="631"/>
      <c r="K17" s="631"/>
      <c r="L17" s="631"/>
      <c r="M17" s="631"/>
      <c r="N17" s="636"/>
      <c r="O17" s="637"/>
      <c r="P17" s="638"/>
      <c r="Q17" s="631"/>
      <c r="R17" s="631"/>
      <c r="S17" s="631"/>
    </row>
    <row r="18" spans="1:21" ht="12.95" customHeight="1">
      <c r="A18" s="635"/>
      <c r="B18" s="285">
        <v>11</v>
      </c>
      <c r="C18" s="286" t="s">
        <v>278</v>
      </c>
      <c r="D18" s="287">
        <v>2</v>
      </c>
      <c r="E18" s="631"/>
      <c r="F18" s="631"/>
      <c r="G18" s="631"/>
      <c r="H18" s="631"/>
      <c r="I18" s="631"/>
      <c r="J18" s="631"/>
      <c r="K18" s="631"/>
      <c r="L18" s="631"/>
      <c r="M18" s="631"/>
      <c r="N18" s="636"/>
      <c r="O18" s="637"/>
      <c r="P18" s="638"/>
      <c r="Q18" s="631"/>
      <c r="R18" s="631"/>
      <c r="S18" s="631"/>
    </row>
    <row r="19" spans="1:21" ht="12.95" customHeight="1">
      <c r="A19" s="635"/>
      <c r="B19" s="285">
        <v>12</v>
      </c>
      <c r="C19" s="286" t="s">
        <v>279</v>
      </c>
      <c r="D19" s="287">
        <v>3</v>
      </c>
      <c r="E19" s="631"/>
      <c r="F19" s="631"/>
      <c r="G19" s="631"/>
      <c r="H19" s="631"/>
      <c r="I19" s="631"/>
      <c r="J19" s="631"/>
      <c r="K19" s="631"/>
      <c r="L19" s="631"/>
      <c r="M19" s="631"/>
      <c r="N19" s="636"/>
      <c r="O19" s="637"/>
      <c r="P19" s="638"/>
      <c r="Q19" s="631"/>
      <c r="R19" s="631"/>
      <c r="S19" s="631"/>
    </row>
    <row r="20" spans="1:21" ht="12.95" customHeight="1">
      <c r="A20" s="635"/>
      <c r="B20" s="285">
        <v>13</v>
      </c>
      <c r="C20" s="286" t="s">
        <v>280</v>
      </c>
      <c r="D20" s="287">
        <v>2</v>
      </c>
      <c r="E20" s="631"/>
      <c r="F20" s="631"/>
      <c r="G20" s="631"/>
      <c r="H20" s="631"/>
      <c r="I20" s="631"/>
      <c r="J20" s="631"/>
      <c r="K20" s="631"/>
      <c r="L20" s="631"/>
      <c r="M20" s="631"/>
      <c r="N20" s="636"/>
      <c r="O20" s="637"/>
      <c r="P20" s="638"/>
      <c r="Q20" s="631"/>
      <c r="R20" s="631"/>
      <c r="S20" s="631"/>
    </row>
    <row r="21" spans="1:21" ht="12.95" customHeight="1" thickBot="1">
      <c r="A21" s="635"/>
      <c r="B21" s="285">
        <v>14</v>
      </c>
      <c r="C21" s="286" t="s">
        <v>281</v>
      </c>
      <c r="D21" s="287">
        <v>4</v>
      </c>
      <c r="E21" s="631"/>
      <c r="F21" s="631"/>
      <c r="G21" s="631"/>
      <c r="H21" s="631"/>
      <c r="I21" s="631"/>
      <c r="J21" s="631"/>
      <c r="K21" s="631"/>
      <c r="L21" s="631"/>
      <c r="M21" s="631"/>
      <c r="N21" s="640"/>
      <c r="O21" s="641"/>
      <c r="P21" s="642"/>
      <c r="Q21" s="631"/>
      <c r="R21" s="631"/>
      <c r="S21" s="631"/>
    </row>
    <row r="22" spans="1:21" ht="12.95" customHeight="1" thickBot="1">
      <c r="A22" s="292"/>
      <c r="B22" s="293"/>
      <c r="C22" s="294" t="s">
        <v>261</v>
      </c>
      <c r="D22" s="295">
        <v>36</v>
      </c>
      <c r="E22" s="643"/>
      <c r="F22" s="643"/>
      <c r="G22" s="643"/>
      <c r="H22" s="643"/>
      <c r="I22" s="643"/>
      <c r="J22" s="643"/>
      <c r="K22" s="643"/>
      <c r="L22" s="643"/>
      <c r="M22" s="643"/>
      <c r="N22" s="644"/>
      <c r="O22" s="645"/>
      <c r="P22" s="646"/>
      <c r="Q22" s="643"/>
      <c r="R22" s="643"/>
      <c r="S22" s="647"/>
    </row>
    <row r="23" spans="1:21" ht="12.95" customHeight="1">
      <c r="A23" s="648" t="s">
        <v>282</v>
      </c>
      <c r="B23" s="296"/>
      <c r="C23" s="286" t="s">
        <v>283</v>
      </c>
      <c r="D23" s="301"/>
      <c r="E23" s="302"/>
      <c r="F23" s="303"/>
      <c r="G23" s="304"/>
      <c r="H23" s="302"/>
      <c r="I23" s="303"/>
      <c r="J23" s="304"/>
      <c r="K23" s="302"/>
      <c r="L23" s="303"/>
      <c r="M23" s="304"/>
      <c r="N23" s="302"/>
      <c r="O23" s="303"/>
      <c r="P23" s="304"/>
      <c r="Q23" s="302"/>
      <c r="R23" s="303"/>
      <c r="S23" s="304"/>
    </row>
    <row r="24" spans="1:21" ht="12.95" customHeight="1">
      <c r="A24" s="648"/>
      <c r="B24" s="306">
        <v>15</v>
      </c>
      <c r="C24" s="286" t="s">
        <v>284</v>
      </c>
      <c r="D24" s="287">
        <v>2</v>
      </c>
      <c r="E24" s="631"/>
      <c r="F24" s="631"/>
      <c r="G24" s="631"/>
      <c r="H24" s="631"/>
      <c r="I24" s="631"/>
      <c r="J24" s="631"/>
      <c r="K24" s="631"/>
      <c r="L24" s="631"/>
      <c r="M24" s="631"/>
      <c r="N24" s="636"/>
      <c r="O24" s="637"/>
      <c r="P24" s="638"/>
      <c r="Q24" s="631"/>
      <c r="R24" s="631"/>
      <c r="S24" s="631"/>
    </row>
    <row r="25" spans="1:21" ht="12.95" customHeight="1">
      <c r="A25" s="648"/>
      <c r="B25" s="306">
        <v>16</v>
      </c>
      <c r="C25" s="286" t="s">
        <v>285</v>
      </c>
      <c r="D25" s="287">
        <v>2</v>
      </c>
      <c r="E25" s="631"/>
      <c r="F25" s="631"/>
      <c r="G25" s="631"/>
      <c r="H25" s="631"/>
      <c r="I25" s="631"/>
      <c r="J25" s="631"/>
      <c r="K25" s="631"/>
      <c r="L25" s="631"/>
      <c r="M25" s="631"/>
      <c r="N25" s="636"/>
      <c r="O25" s="637"/>
      <c r="P25" s="638"/>
      <c r="Q25" s="631"/>
      <c r="R25" s="631"/>
      <c r="S25" s="631"/>
    </row>
    <row r="26" spans="1:21" ht="12.95" customHeight="1">
      <c r="A26" s="648"/>
      <c r="B26" s="306">
        <v>17</v>
      </c>
      <c r="C26" s="286" t="s">
        <v>286</v>
      </c>
      <c r="D26" s="287">
        <v>2</v>
      </c>
      <c r="E26" s="631"/>
      <c r="F26" s="631"/>
      <c r="G26" s="631"/>
      <c r="H26" s="631"/>
      <c r="I26" s="631"/>
      <c r="J26" s="631"/>
      <c r="K26" s="631"/>
      <c r="L26" s="631"/>
      <c r="M26" s="631"/>
      <c r="N26" s="636"/>
      <c r="O26" s="637"/>
      <c r="P26" s="638"/>
      <c r="Q26" s="631"/>
      <c r="R26" s="631"/>
      <c r="S26" s="631"/>
    </row>
    <row r="27" spans="1:21" ht="12.95" customHeight="1">
      <c r="A27" s="648"/>
      <c r="B27" s="306">
        <v>18</v>
      </c>
      <c r="C27" s="286" t="s">
        <v>287</v>
      </c>
      <c r="D27" s="287">
        <v>2</v>
      </c>
      <c r="E27" s="631"/>
      <c r="F27" s="631"/>
      <c r="G27" s="631"/>
      <c r="H27" s="631"/>
      <c r="I27" s="631"/>
      <c r="J27" s="631"/>
      <c r="K27" s="631"/>
      <c r="L27" s="631"/>
      <c r="M27" s="631"/>
      <c r="N27" s="636"/>
      <c r="O27" s="637"/>
      <c r="P27" s="638"/>
      <c r="Q27" s="631"/>
      <c r="R27" s="631"/>
      <c r="S27" s="631"/>
    </row>
    <row r="28" spans="1:21" ht="15" customHeight="1" thickBot="1">
      <c r="A28" s="648"/>
      <c r="B28" s="308">
        <v>19</v>
      </c>
      <c r="C28" s="286" t="s">
        <v>288</v>
      </c>
      <c r="D28" s="287">
        <v>2</v>
      </c>
      <c r="E28" s="631"/>
      <c r="F28" s="631"/>
      <c r="G28" s="631"/>
      <c r="H28" s="631"/>
      <c r="I28" s="631"/>
      <c r="J28" s="631"/>
      <c r="K28" s="631"/>
      <c r="L28" s="631"/>
      <c r="M28" s="631"/>
      <c r="N28" s="640"/>
      <c r="O28" s="641"/>
      <c r="P28" s="642"/>
      <c r="Q28" s="631"/>
      <c r="R28" s="631"/>
      <c r="S28" s="631"/>
    </row>
    <row r="29" spans="1:21" ht="12.95" customHeight="1" thickBot="1">
      <c r="A29" s="292"/>
      <c r="B29" s="309"/>
      <c r="C29" s="310" t="s">
        <v>261</v>
      </c>
      <c r="D29" s="295">
        <v>10</v>
      </c>
      <c r="E29" s="643"/>
      <c r="F29" s="643"/>
      <c r="G29" s="643"/>
      <c r="H29" s="643"/>
      <c r="I29" s="643"/>
      <c r="J29" s="643"/>
      <c r="K29" s="643"/>
      <c r="L29" s="643"/>
      <c r="M29" s="643"/>
      <c r="N29" s="644"/>
      <c r="O29" s="645"/>
      <c r="P29" s="646"/>
      <c r="Q29" s="643"/>
      <c r="R29" s="643"/>
      <c r="S29" s="647"/>
    </row>
    <row r="30" spans="1:21" ht="12.95" customHeight="1">
      <c r="A30" s="648" t="s">
        <v>289</v>
      </c>
      <c r="B30" s="311">
        <v>20</v>
      </c>
      <c r="C30" s="286" t="s">
        <v>290</v>
      </c>
      <c r="D30" s="287">
        <v>4</v>
      </c>
      <c r="E30" s="631"/>
      <c r="F30" s="631"/>
      <c r="G30" s="631"/>
      <c r="H30" s="631"/>
      <c r="I30" s="631"/>
      <c r="J30" s="631"/>
      <c r="K30" s="631"/>
      <c r="L30" s="631"/>
      <c r="M30" s="631"/>
      <c r="N30" s="632"/>
      <c r="O30" s="633"/>
      <c r="P30" s="634"/>
      <c r="Q30" s="631"/>
      <c r="R30" s="631"/>
      <c r="S30" s="631"/>
      <c r="T30" s="280"/>
      <c r="U30" s="281"/>
    </row>
    <row r="31" spans="1:21" ht="12.95" customHeight="1">
      <c r="A31" s="648"/>
      <c r="B31" s="311">
        <v>21</v>
      </c>
      <c r="C31" s="286" t="s">
        <v>291</v>
      </c>
      <c r="D31" s="287">
        <v>3</v>
      </c>
      <c r="E31" s="631"/>
      <c r="F31" s="631"/>
      <c r="G31" s="631"/>
      <c r="H31" s="631"/>
      <c r="I31" s="631"/>
      <c r="J31" s="631"/>
      <c r="K31" s="631"/>
      <c r="L31" s="631"/>
      <c r="M31" s="631"/>
      <c r="N31" s="636"/>
      <c r="O31" s="637"/>
      <c r="P31" s="638"/>
      <c r="Q31" s="631"/>
      <c r="R31" s="631"/>
      <c r="S31" s="631"/>
    </row>
    <row r="32" spans="1:21" ht="12.95" customHeight="1">
      <c r="A32" s="648"/>
      <c r="B32" s="311">
        <v>22</v>
      </c>
      <c r="C32" s="286" t="s">
        <v>292</v>
      </c>
      <c r="D32" s="287">
        <v>4</v>
      </c>
      <c r="E32" s="631"/>
      <c r="F32" s="631"/>
      <c r="G32" s="631"/>
      <c r="H32" s="631"/>
      <c r="I32" s="631"/>
      <c r="J32" s="631"/>
      <c r="K32" s="631"/>
      <c r="L32" s="631"/>
      <c r="M32" s="631"/>
      <c r="N32" s="636"/>
      <c r="O32" s="637"/>
      <c r="P32" s="638"/>
      <c r="Q32" s="631"/>
      <c r="R32" s="631"/>
      <c r="S32" s="631"/>
    </row>
    <row r="33" spans="1:20">
      <c r="A33" s="648"/>
      <c r="B33" s="311">
        <v>23</v>
      </c>
      <c r="C33" s="286" t="s">
        <v>293</v>
      </c>
      <c r="D33" s="287">
        <v>4</v>
      </c>
      <c r="E33" s="631"/>
      <c r="F33" s="631"/>
      <c r="G33" s="631"/>
      <c r="H33" s="631"/>
      <c r="I33" s="631"/>
      <c r="J33" s="631"/>
      <c r="K33" s="631"/>
      <c r="L33" s="631"/>
      <c r="M33" s="631"/>
      <c r="N33" s="636"/>
      <c r="O33" s="637"/>
      <c r="P33" s="638"/>
      <c r="Q33" s="631"/>
      <c r="R33" s="631"/>
      <c r="S33" s="631"/>
    </row>
    <row r="34" spans="1:20" ht="15" thickBot="1">
      <c r="A34" s="648"/>
      <c r="B34" s="311">
        <v>24</v>
      </c>
      <c r="C34" s="286" t="s">
        <v>294</v>
      </c>
      <c r="D34" s="287">
        <v>4</v>
      </c>
      <c r="E34" s="631"/>
      <c r="F34" s="631"/>
      <c r="G34" s="631"/>
      <c r="H34" s="631"/>
      <c r="I34" s="631"/>
      <c r="J34" s="631"/>
      <c r="K34" s="631"/>
      <c r="L34" s="631"/>
      <c r="M34" s="631"/>
      <c r="N34" s="640"/>
      <c r="O34" s="641"/>
      <c r="P34" s="642"/>
      <c r="Q34" s="631"/>
      <c r="R34" s="631"/>
      <c r="S34" s="631"/>
    </row>
    <row r="35" spans="1:20" ht="15" thickBot="1">
      <c r="A35" s="292"/>
      <c r="B35" s="293"/>
      <c r="C35" s="310" t="s">
        <v>261</v>
      </c>
      <c r="D35" s="295">
        <v>19</v>
      </c>
      <c r="E35" s="643"/>
      <c r="F35" s="643"/>
      <c r="G35" s="643"/>
      <c r="H35" s="643"/>
      <c r="I35" s="643"/>
      <c r="J35" s="643"/>
      <c r="K35" s="643"/>
      <c r="L35" s="643"/>
      <c r="M35" s="643"/>
      <c r="N35" s="644"/>
      <c r="O35" s="645"/>
      <c r="P35" s="646"/>
      <c r="Q35" s="643"/>
      <c r="R35" s="643"/>
      <c r="S35" s="647"/>
    </row>
    <row r="36" spans="1:20">
      <c r="A36" s="649" t="s">
        <v>295</v>
      </c>
      <c r="B36" s="296">
        <v>25</v>
      </c>
      <c r="C36" s="286" t="s">
        <v>296</v>
      </c>
      <c r="D36" s="287">
        <v>2</v>
      </c>
      <c r="E36" s="631"/>
      <c r="F36" s="631"/>
      <c r="G36" s="631"/>
      <c r="H36" s="631"/>
      <c r="I36" s="631"/>
      <c r="J36" s="631"/>
      <c r="K36" s="631"/>
      <c r="L36" s="631"/>
      <c r="M36" s="631"/>
      <c r="N36" s="632"/>
      <c r="O36" s="633"/>
      <c r="P36" s="634"/>
      <c r="Q36" s="631"/>
      <c r="R36" s="631"/>
      <c r="S36" s="631"/>
    </row>
    <row r="37" spans="1:20">
      <c r="A37" s="649"/>
      <c r="B37" s="285">
        <v>26</v>
      </c>
      <c r="C37" s="286" t="s">
        <v>297</v>
      </c>
      <c r="D37" s="287">
        <v>2</v>
      </c>
      <c r="E37" s="631"/>
      <c r="F37" s="631"/>
      <c r="G37" s="631"/>
      <c r="H37" s="631"/>
      <c r="I37" s="631"/>
      <c r="J37" s="631"/>
      <c r="K37" s="631"/>
      <c r="L37" s="631"/>
      <c r="M37" s="631"/>
      <c r="N37" s="636"/>
      <c r="O37" s="637"/>
      <c r="P37" s="638"/>
      <c r="Q37" s="631"/>
      <c r="R37" s="631"/>
      <c r="S37" s="631"/>
    </row>
    <row r="38" spans="1:20">
      <c r="A38" s="649"/>
      <c r="B38" s="285">
        <v>27</v>
      </c>
      <c r="C38" s="286" t="s">
        <v>298</v>
      </c>
      <c r="D38" s="312">
        <v>5</v>
      </c>
      <c r="E38" s="631"/>
      <c r="F38" s="631"/>
      <c r="G38" s="631"/>
      <c r="H38" s="631"/>
      <c r="I38" s="631"/>
      <c r="J38" s="631"/>
      <c r="K38" s="631"/>
      <c r="L38" s="631"/>
      <c r="M38" s="631"/>
      <c r="N38" s="636"/>
      <c r="O38" s="637"/>
      <c r="P38" s="638"/>
      <c r="Q38" s="631"/>
      <c r="R38" s="631"/>
      <c r="S38" s="631"/>
    </row>
    <row r="39" spans="1:20" ht="18.75" thickBot="1">
      <c r="A39" s="649"/>
      <c r="B39" s="289">
        <v>28</v>
      </c>
      <c r="C39" s="286" t="s">
        <v>299</v>
      </c>
      <c r="D39" s="287">
        <v>5</v>
      </c>
      <c r="E39" s="631"/>
      <c r="F39" s="631"/>
      <c r="G39" s="631"/>
      <c r="H39" s="631"/>
      <c r="I39" s="631"/>
      <c r="J39" s="631"/>
      <c r="K39" s="631"/>
      <c r="L39" s="631"/>
      <c r="M39" s="631"/>
      <c r="N39" s="640"/>
      <c r="O39" s="641"/>
      <c r="P39" s="642"/>
      <c r="Q39" s="631"/>
      <c r="R39" s="631"/>
      <c r="S39" s="631"/>
      <c r="T39" s="282"/>
    </row>
    <row r="40" spans="1:20" ht="15.75" thickBot="1">
      <c r="A40" s="292"/>
      <c r="B40" s="293"/>
      <c r="C40" s="310" t="s">
        <v>261</v>
      </c>
      <c r="D40" s="295">
        <v>14</v>
      </c>
      <c r="E40" s="643"/>
      <c r="F40" s="643"/>
      <c r="G40" s="643"/>
      <c r="H40" s="643"/>
      <c r="I40" s="643"/>
      <c r="J40" s="643"/>
      <c r="K40" s="643"/>
      <c r="L40" s="643"/>
      <c r="M40" s="643"/>
      <c r="N40" s="644"/>
      <c r="O40" s="645"/>
      <c r="P40" s="646"/>
      <c r="Q40" s="643"/>
      <c r="R40" s="643"/>
      <c r="S40" s="647"/>
      <c r="T40" s="431"/>
    </row>
    <row r="41" spans="1:20" ht="18" customHeight="1">
      <c r="A41" s="649" t="s">
        <v>300</v>
      </c>
      <c r="B41" s="296">
        <v>29</v>
      </c>
      <c r="C41" s="286" t="s">
        <v>301</v>
      </c>
      <c r="D41" s="287">
        <v>3</v>
      </c>
      <c r="E41" s="631"/>
      <c r="F41" s="631"/>
      <c r="G41" s="631"/>
      <c r="H41" s="631"/>
      <c r="I41" s="631"/>
      <c r="J41" s="631"/>
      <c r="K41" s="631"/>
      <c r="L41" s="631"/>
      <c r="M41" s="631"/>
      <c r="N41" s="632"/>
      <c r="O41" s="633"/>
      <c r="P41" s="634"/>
      <c r="Q41" s="631"/>
      <c r="R41" s="631"/>
      <c r="S41" s="631"/>
      <c r="T41" s="283"/>
    </row>
    <row r="42" spans="1:20">
      <c r="A42" s="649"/>
      <c r="B42" s="285">
        <v>30</v>
      </c>
      <c r="C42" s="286" t="s">
        <v>302</v>
      </c>
      <c r="D42" s="287">
        <v>3</v>
      </c>
      <c r="E42" s="631"/>
      <c r="F42" s="631"/>
      <c r="G42" s="631"/>
      <c r="H42" s="631"/>
      <c r="I42" s="631"/>
      <c r="J42" s="631"/>
      <c r="K42" s="631"/>
      <c r="L42" s="631"/>
      <c r="M42" s="631"/>
      <c r="N42" s="636"/>
      <c r="O42" s="637"/>
      <c r="P42" s="638"/>
      <c r="Q42" s="631"/>
      <c r="R42" s="631"/>
      <c r="S42" s="631"/>
      <c r="T42" s="284"/>
    </row>
    <row r="43" spans="1:20" ht="18">
      <c r="A43" s="649"/>
      <c r="B43" s="285">
        <v>31</v>
      </c>
      <c r="C43" s="286" t="s">
        <v>303</v>
      </c>
      <c r="D43" s="287">
        <v>3</v>
      </c>
      <c r="E43" s="636"/>
      <c r="F43" s="637"/>
      <c r="G43" s="638"/>
      <c r="H43" s="636"/>
      <c r="I43" s="637"/>
      <c r="J43" s="638"/>
      <c r="K43" s="636"/>
      <c r="L43" s="637"/>
      <c r="M43" s="638"/>
      <c r="N43" s="636"/>
      <c r="O43" s="637"/>
      <c r="P43" s="638"/>
      <c r="Q43" s="636"/>
      <c r="R43" s="637"/>
      <c r="S43" s="638"/>
      <c r="T43" s="288"/>
    </row>
    <row r="44" spans="1:20" ht="18">
      <c r="A44" s="649"/>
      <c r="B44" s="285">
        <v>32</v>
      </c>
      <c r="C44" s="286" t="s">
        <v>304</v>
      </c>
      <c r="D44" s="301"/>
      <c r="E44" s="631"/>
      <c r="F44" s="631"/>
      <c r="G44" s="631"/>
      <c r="H44" s="631"/>
      <c r="I44" s="631"/>
      <c r="J44" s="631"/>
      <c r="K44" s="631"/>
      <c r="L44" s="631"/>
      <c r="M44" s="631"/>
      <c r="N44" s="636"/>
      <c r="O44" s="637"/>
      <c r="P44" s="638"/>
      <c r="Q44" s="631"/>
      <c r="R44" s="631"/>
      <c r="S44" s="631"/>
      <c r="T44" s="288"/>
    </row>
    <row r="45" spans="1:20" ht="18">
      <c r="A45" s="649"/>
      <c r="B45" s="285">
        <v>33</v>
      </c>
      <c r="C45" s="286" t="s">
        <v>305</v>
      </c>
      <c r="D45" s="313">
        <v>3</v>
      </c>
      <c r="E45" s="636"/>
      <c r="F45" s="637"/>
      <c r="G45" s="638"/>
      <c r="H45" s="636"/>
      <c r="I45" s="637"/>
      <c r="J45" s="638"/>
      <c r="K45" s="636"/>
      <c r="L45" s="637"/>
      <c r="M45" s="638"/>
      <c r="N45" s="636"/>
      <c r="O45" s="637"/>
      <c r="P45" s="638"/>
      <c r="Q45" s="636"/>
      <c r="R45" s="637"/>
      <c r="S45" s="638"/>
      <c r="T45" s="288"/>
    </row>
    <row r="46" spans="1:20" ht="18.75" thickBot="1">
      <c r="A46" s="649"/>
      <c r="B46" s="289">
        <v>34</v>
      </c>
      <c r="C46" s="286" t="s">
        <v>306</v>
      </c>
      <c r="D46" s="313">
        <v>3</v>
      </c>
      <c r="E46" s="636"/>
      <c r="F46" s="637"/>
      <c r="G46" s="638"/>
      <c r="H46" s="636"/>
      <c r="I46" s="637"/>
      <c r="J46" s="638"/>
      <c r="K46" s="636"/>
      <c r="L46" s="637"/>
      <c r="M46" s="638"/>
      <c r="N46" s="640"/>
      <c r="O46" s="641"/>
      <c r="P46" s="642"/>
      <c r="Q46" s="636"/>
      <c r="R46" s="637"/>
      <c r="S46" s="638"/>
      <c r="T46" s="288"/>
    </row>
    <row r="47" spans="1:20" ht="18.75" thickBot="1">
      <c r="A47" s="314"/>
      <c r="B47" s="315"/>
      <c r="C47" s="310" t="s">
        <v>261</v>
      </c>
      <c r="D47" s="316">
        <v>15</v>
      </c>
      <c r="E47" s="650"/>
      <c r="F47" s="650"/>
      <c r="G47" s="650"/>
      <c r="H47" s="650"/>
      <c r="I47" s="650"/>
      <c r="J47" s="650"/>
      <c r="K47" s="650"/>
      <c r="L47" s="650"/>
      <c r="M47" s="650"/>
      <c r="N47" s="644"/>
      <c r="O47" s="645"/>
      <c r="P47" s="646"/>
      <c r="Q47" s="650"/>
      <c r="R47" s="650"/>
      <c r="S47" s="651"/>
      <c r="T47" s="299"/>
    </row>
    <row r="48" spans="1:20" ht="18.75" thickBot="1">
      <c r="A48" s="317"/>
      <c r="B48" s="318"/>
      <c r="C48" s="310" t="s">
        <v>307</v>
      </c>
      <c r="D48" s="319">
        <v>100</v>
      </c>
      <c r="E48" s="643"/>
      <c r="F48" s="643"/>
      <c r="G48" s="643"/>
      <c r="H48" s="643"/>
      <c r="I48" s="643"/>
      <c r="J48" s="643"/>
      <c r="K48" s="643"/>
      <c r="L48" s="643"/>
      <c r="M48" s="643"/>
      <c r="N48" s="644"/>
      <c r="O48" s="645"/>
      <c r="P48" s="646"/>
      <c r="Q48" s="643"/>
      <c r="R48" s="643"/>
      <c r="S48" s="647"/>
      <c r="T48" s="288"/>
    </row>
    <row r="49" spans="1:20" ht="18">
      <c r="A49" s="320"/>
      <c r="B49" s="320"/>
      <c r="C49" s="321"/>
      <c r="D49" s="322"/>
      <c r="E49" s="653"/>
      <c r="F49" s="653"/>
      <c r="G49" s="653"/>
      <c r="H49" s="653"/>
      <c r="I49" s="653"/>
      <c r="J49" s="653"/>
      <c r="K49" s="653"/>
      <c r="L49" s="653"/>
      <c r="M49" s="653"/>
      <c r="N49" s="654"/>
      <c r="O49" s="654"/>
      <c r="P49" s="654"/>
      <c r="Q49" s="653"/>
      <c r="R49" s="653"/>
      <c r="S49" s="653"/>
      <c r="T49" s="288"/>
    </row>
    <row r="50" spans="1:20" ht="18">
      <c r="T50" s="288"/>
    </row>
    <row r="51" spans="1:20" ht="18">
      <c r="T51" s="288"/>
    </row>
    <row r="52" spans="1:20" ht="18">
      <c r="T52" s="288"/>
    </row>
    <row r="53" spans="1:20" ht="18">
      <c r="T53" s="288"/>
    </row>
    <row r="54" spans="1:20" ht="18">
      <c r="A54" s="655" t="s">
        <v>308</v>
      </c>
      <c r="B54" s="655"/>
      <c r="C54" s="655"/>
      <c r="D54" s="655"/>
      <c r="E54" s="655"/>
      <c r="F54" s="655"/>
      <c r="G54" s="655"/>
      <c r="H54" s="655"/>
      <c r="I54" s="655"/>
      <c r="J54" s="655"/>
      <c r="K54" s="655"/>
      <c r="L54" s="655"/>
      <c r="M54" s="655"/>
      <c r="N54" s="655"/>
      <c r="O54" s="655"/>
      <c r="P54" s="655"/>
      <c r="Q54" s="655"/>
      <c r="R54" s="655"/>
      <c r="S54" s="655"/>
      <c r="T54" s="288"/>
    </row>
    <row r="55" spans="1:20" ht="18.75" thickBot="1">
      <c r="A55" s="656" t="s">
        <v>309</v>
      </c>
      <c r="B55" s="656"/>
      <c r="C55" s="656"/>
      <c r="D55" s="656"/>
      <c r="E55" s="656"/>
      <c r="F55" s="656"/>
      <c r="G55" s="656"/>
      <c r="H55" s="656"/>
      <c r="I55" s="656"/>
      <c r="J55" s="656"/>
      <c r="K55" s="656"/>
      <c r="L55" s="656"/>
      <c r="M55" s="656"/>
      <c r="N55" s="656"/>
      <c r="O55" s="656"/>
      <c r="P55" s="656"/>
      <c r="Q55" s="656"/>
      <c r="R55" s="656"/>
      <c r="S55" s="656"/>
      <c r="T55" s="288"/>
    </row>
    <row r="56" spans="1:20" ht="18">
      <c r="A56" s="657" t="s">
        <v>310</v>
      </c>
      <c r="B56" s="659" t="s">
        <v>29</v>
      </c>
      <c r="C56" s="661" t="s">
        <v>2</v>
      </c>
      <c r="D56" s="663" t="s">
        <v>258</v>
      </c>
      <c r="E56" s="664" t="s">
        <v>257</v>
      </c>
      <c r="F56" s="665"/>
      <c r="G56" s="665"/>
      <c r="H56" s="665"/>
      <c r="I56" s="665"/>
      <c r="J56" s="665"/>
      <c r="K56" s="665"/>
      <c r="L56" s="665"/>
      <c r="M56" s="665"/>
      <c r="N56" s="665"/>
      <c r="O56" s="665"/>
      <c r="P56" s="665"/>
      <c r="Q56" s="665"/>
      <c r="R56" s="665"/>
      <c r="S56" s="666"/>
      <c r="T56" s="288"/>
    </row>
    <row r="57" spans="1:20" ht="15">
      <c r="A57" s="658"/>
      <c r="B57" s="660"/>
      <c r="C57" s="662"/>
      <c r="D57" s="663"/>
      <c r="E57" s="663" t="s">
        <v>265</v>
      </c>
      <c r="F57" s="663"/>
      <c r="G57" s="663"/>
      <c r="H57" s="663" t="s">
        <v>265</v>
      </c>
      <c r="I57" s="663"/>
      <c r="J57" s="663"/>
      <c r="K57" s="663" t="s">
        <v>265</v>
      </c>
      <c r="L57" s="663"/>
      <c r="M57" s="663"/>
      <c r="N57" s="664" t="s">
        <v>265</v>
      </c>
      <c r="O57" s="665"/>
      <c r="P57" s="666"/>
      <c r="Q57" s="663" t="s">
        <v>265</v>
      </c>
      <c r="R57" s="663"/>
      <c r="S57" s="663"/>
      <c r="T57" s="300"/>
    </row>
    <row r="58" spans="1:20">
      <c r="A58" s="667" t="s">
        <v>259</v>
      </c>
      <c r="B58" s="323">
        <v>1</v>
      </c>
      <c r="C58" s="324" t="s">
        <v>311</v>
      </c>
      <c r="D58" s="325">
        <v>1</v>
      </c>
      <c r="E58" s="668"/>
      <c r="F58" s="669"/>
      <c r="G58" s="670"/>
      <c r="H58" s="668"/>
      <c r="I58" s="669"/>
      <c r="J58" s="670"/>
      <c r="K58" s="668"/>
      <c r="L58" s="669"/>
      <c r="M58" s="670"/>
      <c r="N58" s="668"/>
      <c r="O58" s="669"/>
      <c r="P58" s="670"/>
      <c r="Q58" s="668"/>
      <c r="R58" s="669"/>
      <c r="S58" s="670"/>
      <c r="T58" s="284"/>
    </row>
    <row r="59" spans="1:20">
      <c r="A59" s="667"/>
      <c r="B59" s="323">
        <v>2</v>
      </c>
      <c r="C59" s="324" t="s">
        <v>312</v>
      </c>
      <c r="D59" s="325">
        <v>1</v>
      </c>
      <c r="E59" s="668"/>
      <c r="F59" s="669"/>
      <c r="G59" s="670"/>
      <c r="H59" s="668"/>
      <c r="I59" s="669"/>
      <c r="J59" s="670"/>
      <c r="K59" s="668"/>
      <c r="L59" s="669"/>
      <c r="M59" s="670"/>
      <c r="N59" s="668"/>
      <c r="O59" s="669"/>
      <c r="P59" s="670"/>
      <c r="Q59" s="668"/>
      <c r="R59" s="669"/>
      <c r="S59" s="670"/>
      <c r="T59" s="305"/>
    </row>
    <row r="60" spans="1:20">
      <c r="A60" s="667"/>
      <c r="B60" s="323">
        <v>3</v>
      </c>
      <c r="C60" s="324" t="s">
        <v>313</v>
      </c>
      <c r="D60" s="325">
        <v>1</v>
      </c>
      <c r="E60" s="668"/>
      <c r="F60" s="669"/>
      <c r="G60" s="670"/>
      <c r="H60" s="668"/>
      <c r="I60" s="669"/>
      <c r="J60" s="670"/>
      <c r="K60" s="668"/>
      <c r="L60" s="669"/>
      <c r="M60" s="670"/>
      <c r="N60" s="668"/>
      <c r="O60" s="669"/>
      <c r="P60" s="670"/>
      <c r="Q60" s="668"/>
      <c r="R60" s="669"/>
      <c r="S60" s="670"/>
      <c r="T60" s="307"/>
    </row>
    <row r="61" spans="1:20">
      <c r="A61" s="667"/>
      <c r="B61" s="323">
        <v>4</v>
      </c>
      <c r="C61" s="324" t="s">
        <v>314</v>
      </c>
      <c r="D61" s="325">
        <v>1</v>
      </c>
      <c r="E61" s="668"/>
      <c r="F61" s="669"/>
      <c r="G61" s="670"/>
      <c r="H61" s="668"/>
      <c r="I61" s="669"/>
      <c r="J61" s="670"/>
      <c r="K61" s="668"/>
      <c r="L61" s="669"/>
      <c r="M61" s="670"/>
      <c r="N61" s="668"/>
      <c r="O61" s="669"/>
      <c r="P61" s="670"/>
      <c r="Q61" s="668"/>
      <c r="R61" s="669"/>
      <c r="S61" s="670"/>
      <c r="T61" s="307"/>
    </row>
    <row r="62" spans="1:20" ht="15" thickBot="1">
      <c r="A62" s="667"/>
      <c r="B62" s="326">
        <v>5</v>
      </c>
      <c r="C62" s="327" t="s">
        <v>315</v>
      </c>
      <c r="D62" s="328">
        <v>1</v>
      </c>
      <c r="E62" s="668"/>
      <c r="F62" s="669"/>
      <c r="G62" s="670"/>
      <c r="H62" s="668"/>
      <c r="I62" s="669"/>
      <c r="J62" s="670"/>
      <c r="K62" s="668"/>
      <c r="L62" s="669"/>
      <c r="M62" s="670"/>
      <c r="N62" s="668"/>
      <c r="O62" s="669"/>
      <c r="P62" s="670"/>
      <c r="Q62" s="668"/>
      <c r="R62" s="669"/>
      <c r="S62" s="670"/>
      <c r="T62" s="307"/>
    </row>
    <row r="63" spans="1:20" ht="15" thickBot="1">
      <c r="A63" s="329"/>
      <c r="B63" s="330"/>
      <c r="C63" s="331" t="s">
        <v>261</v>
      </c>
      <c r="D63" s="332">
        <v>5</v>
      </c>
      <c r="E63" s="671"/>
      <c r="F63" s="672"/>
      <c r="G63" s="673"/>
      <c r="H63" s="671"/>
      <c r="I63" s="672"/>
      <c r="J63" s="673"/>
      <c r="K63" s="671"/>
      <c r="L63" s="672"/>
      <c r="M63" s="673"/>
      <c r="N63" s="671"/>
      <c r="O63" s="672"/>
      <c r="P63" s="673"/>
      <c r="Q63" s="671"/>
      <c r="R63" s="672"/>
      <c r="S63" s="673"/>
      <c r="T63" s="307"/>
    </row>
    <row r="64" spans="1:20">
      <c r="A64" s="674" t="s">
        <v>316</v>
      </c>
      <c r="B64" s="323">
        <v>6</v>
      </c>
      <c r="C64" s="324" t="s">
        <v>317</v>
      </c>
      <c r="D64" s="325">
        <v>3</v>
      </c>
      <c r="E64" s="668"/>
      <c r="F64" s="669"/>
      <c r="G64" s="670"/>
      <c r="H64" s="668"/>
      <c r="I64" s="669"/>
      <c r="J64" s="670"/>
      <c r="K64" s="668"/>
      <c r="L64" s="669"/>
      <c r="M64" s="670"/>
      <c r="N64" s="668"/>
      <c r="O64" s="669"/>
      <c r="P64" s="670"/>
      <c r="Q64" s="668"/>
      <c r="R64" s="669"/>
      <c r="S64" s="670"/>
      <c r="T64" s="307"/>
    </row>
    <row r="65" spans="1:20">
      <c r="A65" s="667"/>
      <c r="B65" s="323">
        <v>7</v>
      </c>
      <c r="C65" s="324" t="s">
        <v>318</v>
      </c>
      <c r="D65" s="325">
        <v>3</v>
      </c>
      <c r="E65" s="668"/>
      <c r="F65" s="669"/>
      <c r="G65" s="670"/>
      <c r="H65" s="668"/>
      <c r="I65" s="669"/>
      <c r="J65" s="670"/>
      <c r="K65" s="668"/>
      <c r="L65" s="669"/>
      <c r="M65" s="670"/>
      <c r="N65" s="668"/>
      <c r="O65" s="669"/>
      <c r="P65" s="670"/>
      <c r="Q65" s="668"/>
      <c r="R65" s="669"/>
      <c r="S65" s="670"/>
      <c r="T65" s="307"/>
    </row>
    <row r="66" spans="1:20">
      <c r="A66" s="667"/>
      <c r="B66" s="323">
        <v>8</v>
      </c>
      <c r="C66" s="324" t="s">
        <v>319</v>
      </c>
      <c r="D66" s="325">
        <v>3</v>
      </c>
      <c r="E66" s="668"/>
      <c r="F66" s="669"/>
      <c r="G66" s="670"/>
      <c r="H66" s="668"/>
      <c r="I66" s="669"/>
      <c r="J66" s="670"/>
      <c r="K66" s="668"/>
      <c r="L66" s="669"/>
      <c r="M66" s="670"/>
      <c r="N66" s="668"/>
      <c r="O66" s="669"/>
      <c r="P66" s="670"/>
      <c r="Q66" s="668"/>
      <c r="R66" s="669"/>
      <c r="S66" s="670"/>
      <c r="T66" s="307"/>
    </row>
    <row r="67" spans="1:20">
      <c r="A67" s="667"/>
      <c r="B67" s="323">
        <v>9</v>
      </c>
      <c r="C67" s="324" t="s">
        <v>320</v>
      </c>
      <c r="D67" s="325">
        <v>3</v>
      </c>
      <c r="E67" s="668"/>
      <c r="F67" s="669"/>
      <c r="G67" s="670"/>
      <c r="H67" s="668"/>
      <c r="I67" s="669"/>
      <c r="J67" s="670"/>
      <c r="K67" s="668"/>
      <c r="L67" s="669"/>
      <c r="M67" s="670"/>
      <c r="N67" s="668"/>
      <c r="O67" s="669"/>
      <c r="P67" s="670"/>
      <c r="Q67" s="668"/>
      <c r="R67" s="669"/>
      <c r="S67" s="670"/>
      <c r="T67" s="307"/>
    </row>
    <row r="68" spans="1:20">
      <c r="A68" s="667"/>
      <c r="B68" s="323">
        <v>10</v>
      </c>
      <c r="C68" s="286" t="s">
        <v>321</v>
      </c>
      <c r="D68" s="325">
        <v>2</v>
      </c>
      <c r="E68" s="668"/>
      <c r="F68" s="669"/>
      <c r="G68" s="670"/>
      <c r="H68" s="668"/>
      <c r="I68" s="669"/>
      <c r="J68" s="670"/>
      <c r="K68" s="668"/>
      <c r="L68" s="669"/>
      <c r="M68" s="670"/>
      <c r="N68" s="668"/>
      <c r="O68" s="669"/>
      <c r="P68" s="670"/>
      <c r="Q68" s="668"/>
      <c r="R68" s="669"/>
      <c r="S68" s="670"/>
      <c r="T68" s="307"/>
    </row>
    <row r="69" spans="1:20">
      <c r="A69" s="667"/>
      <c r="B69" s="323">
        <v>11</v>
      </c>
      <c r="C69" s="324" t="s">
        <v>322</v>
      </c>
      <c r="D69" s="325">
        <v>2</v>
      </c>
      <c r="E69" s="668"/>
      <c r="F69" s="669"/>
      <c r="G69" s="670"/>
      <c r="H69" s="668"/>
      <c r="I69" s="669"/>
      <c r="J69" s="670"/>
      <c r="K69" s="668"/>
      <c r="L69" s="669"/>
      <c r="M69" s="670"/>
      <c r="N69" s="668"/>
      <c r="O69" s="669"/>
      <c r="P69" s="670"/>
      <c r="Q69" s="668"/>
      <c r="R69" s="669"/>
      <c r="S69" s="670"/>
      <c r="T69" s="307"/>
    </row>
    <row r="70" spans="1:20" ht="15" thickBot="1">
      <c r="A70" s="667"/>
      <c r="B70" s="326">
        <v>12</v>
      </c>
      <c r="C70" s="327" t="s">
        <v>323</v>
      </c>
      <c r="D70" s="328">
        <v>2</v>
      </c>
      <c r="E70" s="675"/>
      <c r="F70" s="676"/>
      <c r="G70" s="677"/>
      <c r="H70" s="675"/>
      <c r="I70" s="676"/>
      <c r="J70" s="677"/>
      <c r="K70" s="675"/>
      <c r="L70" s="676"/>
      <c r="M70" s="677"/>
      <c r="N70" s="678"/>
      <c r="O70" s="679"/>
      <c r="P70" s="680"/>
      <c r="Q70" s="675"/>
      <c r="R70" s="676"/>
      <c r="S70" s="677"/>
      <c r="T70" s="307"/>
    </row>
    <row r="71" spans="1:20" ht="15" thickBot="1">
      <c r="A71" s="333"/>
      <c r="B71" s="334"/>
      <c r="C71" s="331" t="s">
        <v>261</v>
      </c>
      <c r="D71" s="332">
        <v>18</v>
      </c>
      <c r="E71" s="681"/>
      <c r="F71" s="682"/>
      <c r="G71" s="682"/>
      <c r="H71" s="683"/>
      <c r="I71" s="682"/>
      <c r="J71" s="684"/>
      <c r="K71" s="681"/>
      <c r="L71" s="682"/>
      <c r="M71" s="684"/>
      <c r="N71" s="681"/>
      <c r="O71" s="682"/>
      <c r="P71" s="684"/>
      <c r="Q71" s="681"/>
      <c r="R71" s="682"/>
      <c r="S71" s="685"/>
      <c r="T71" s="307"/>
    </row>
    <row r="72" spans="1:20">
      <c r="A72" s="694" t="s">
        <v>324</v>
      </c>
      <c r="B72" s="335">
        <v>13</v>
      </c>
      <c r="C72" s="336" t="s">
        <v>325</v>
      </c>
      <c r="D72" s="337">
        <v>3</v>
      </c>
      <c r="E72" s="686"/>
      <c r="F72" s="687"/>
      <c r="G72" s="688"/>
      <c r="H72" s="686"/>
      <c r="I72" s="687"/>
      <c r="J72" s="688"/>
      <c r="K72" s="686"/>
      <c r="L72" s="687"/>
      <c r="M72" s="688"/>
      <c r="N72" s="689"/>
      <c r="O72" s="690"/>
      <c r="P72" s="691"/>
      <c r="Q72" s="686"/>
      <c r="R72" s="687"/>
      <c r="S72" s="688"/>
      <c r="T72" s="307"/>
    </row>
    <row r="73" spans="1:20">
      <c r="A73" s="694"/>
      <c r="B73" s="323">
        <v>14</v>
      </c>
      <c r="C73" s="324" t="s">
        <v>326</v>
      </c>
      <c r="D73" s="324">
        <v>2</v>
      </c>
      <c r="E73" s="668"/>
      <c r="F73" s="669"/>
      <c r="G73" s="670"/>
      <c r="H73" s="668"/>
      <c r="I73" s="669"/>
      <c r="J73" s="670"/>
      <c r="K73" s="668"/>
      <c r="L73" s="669"/>
      <c r="M73" s="670"/>
      <c r="N73" s="668"/>
      <c r="O73" s="669"/>
      <c r="P73" s="670"/>
      <c r="Q73" s="668"/>
      <c r="R73" s="669"/>
      <c r="S73" s="670"/>
      <c r="T73" s="307"/>
    </row>
    <row r="74" spans="1:20">
      <c r="A74" s="694"/>
      <c r="B74" s="323">
        <v>15</v>
      </c>
      <c r="C74" s="324" t="s">
        <v>327</v>
      </c>
      <c r="D74" s="324">
        <v>3</v>
      </c>
      <c r="E74" s="668"/>
      <c r="F74" s="669"/>
      <c r="G74" s="670"/>
      <c r="H74" s="668"/>
      <c r="I74" s="669"/>
      <c r="J74" s="670"/>
      <c r="K74" s="668"/>
      <c r="L74" s="669"/>
      <c r="M74" s="670"/>
      <c r="N74" s="668"/>
      <c r="O74" s="669"/>
      <c r="P74" s="670"/>
      <c r="Q74" s="668"/>
      <c r="R74" s="669"/>
      <c r="S74" s="670"/>
      <c r="T74" s="307"/>
    </row>
    <row r="75" spans="1:20">
      <c r="A75" s="694"/>
      <c r="B75" s="323">
        <v>16</v>
      </c>
      <c r="C75" s="324" t="s">
        <v>328</v>
      </c>
      <c r="D75" s="324">
        <v>3</v>
      </c>
      <c r="E75" s="668"/>
      <c r="F75" s="669"/>
      <c r="G75" s="670"/>
      <c r="H75" s="668"/>
      <c r="I75" s="669"/>
      <c r="J75" s="670"/>
      <c r="K75" s="668"/>
      <c r="L75" s="669"/>
      <c r="M75" s="670"/>
      <c r="N75" s="668"/>
      <c r="O75" s="669"/>
      <c r="P75" s="670"/>
      <c r="Q75" s="668"/>
      <c r="R75" s="669"/>
      <c r="S75" s="670"/>
      <c r="T75" s="307"/>
    </row>
    <row r="76" spans="1:20">
      <c r="A76" s="694"/>
      <c r="B76" s="338">
        <v>17</v>
      </c>
      <c r="C76" s="324" t="s">
        <v>329</v>
      </c>
      <c r="D76" s="324">
        <v>3</v>
      </c>
      <c r="E76" s="668"/>
      <c r="F76" s="669"/>
      <c r="G76" s="670"/>
      <c r="H76" s="668"/>
      <c r="I76" s="669"/>
      <c r="J76" s="670"/>
      <c r="K76" s="668"/>
      <c r="L76" s="669"/>
      <c r="M76" s="670"/>
      <c r="N76" s="668"/>
      <c r="O76" s="669"/>
      <c r="P76" s="670"/>
      <c r="Q76" s="668"/>
      <c r="R76" s="669"/>
      <c r="S76" s="670"/>
      <c r="T76" s="307"/>
    </row>
    <row r="77" spans="1:20">
      <c r="A77" s="694"/>
      <c r="B77" s="338">
        <v>18</v>
      </c>
      <c r="C77" s="324" t="s">
        <v>330</v>
      </c>
      <c r="D77" s="324">
        <v>3</v>
      </c>
      <c r="E77" s="668"/>
      <c r="F77" s="669"/>
      <c r="G77" s="670"/>
      <c r="H77" s="668"/>
      <c r="I77" s="669"/>
      <c r="J77" s="670"/>
      <c r="K77" s="668"/>
      <c r="L77" s="669"/>
      <c r="M77" s="670"/>
      <c r="N77" s="668"/>
      <c r="O77" s="669"/>
      <c r="P77" s="670"/>
      <c r="Q77" s="668"/>
      <c r="R77" s="669"/>
      <c r="S77" s="670"/>
      <c r="T77" s="307"/>
    </row>
    <row r="78" spans="1:20">
      <c r="A78" s="694"/>
      <c r="B78" s="338">
        <v>19</v>
      </c>
      <c r="C78" s="324" t="s">
        <v>331</v>
      </c>
      <c r="D78" s="324">
        <v>3</v>
      </c>
      <c r="E78" s="668"/>
      <c r="F78" s="669"/>
      <c r="G78" s="670"/>
      <c r="H78" s="668"/>
      <c r="I78" s="669"/>
      <c r="J78" s="670"/>
      <c r="K78" s="668"/>
      <c r="L78" s="669"/>
      <c r="M78" s="670"/>
      <c r="N78" s="668"/>
      <c r="O78" s="669"/>
      <c r="P78" s="670"/>
      <c r="Q78" s="668"/>
      <c r="R78" s="669"/>
      <c r="S78" s="670"/>
      <c r="T78" s="307"/>
    </row>
    <row r="79" spans="1:20">
      <c r="A79" s="694"/>
      <c r="B79" s="338">
        <v>20</v>
      </c>
      <c r="C79" s="324" t="s">
        <v>332</v>
      </c>
      <c r="D79" s="324">
        <v>3</v>
      </c>
      <c r="E79" s="668"/>
      <c r="F79" s="669"/>
      <c r="G79" s="670"/>
      <c r="H79" s="668"/>
      <c r="I79" s="669"/>
      <c r="J79" s="670"/>
      <c r="K79" s="668"/>
      <c r="L79" s="669"/>
      <c r="M79" s="670"/>
      <c r="N79" s="668"/>
      <c r="O79" s="669"/>
      <c r="P79" s="670"/>
      <c r="Q79" s="668"/>
      <c r="R79" s="669"/>
      <c r="S79" s="670"/>
      <c r="T79" s="307"/>
    </row>
    <row r="80" spans="1:20" ht="15" thickBot="1">
      <c r="A80" s="694"/>
      <c r="B80" s="339">
        <v>21</v>
      </c>
      <c r="C80" s="327" t="s">
        <v>333</v>
      </c>
      <c r="D80" s="327">
        <v>3</v>
      </c>
      <c r="E80" s="668"/>
      <c r="F80" s="669"/>
      <c r="G80" s="670"/>
      <c r="H80" s="668"/>
      <c r="I80" s="669"/>
      <c r="J80" s="670"/>
      <c r="K80" s="668"/>
      <c r="L80" s="669"/>
      <c r="M80" s="670"/>
      <c r="N80" s="668"/>
      <c r="O80" s="669"/>
      <c r="P80" s="670"/>
      <c r="Q80" s="668"/>
      <c r="R80" s="669"/>
      <c r="S80" s="670"/>
      <c r="T80" s="305"/>
    </row>
    <row r="81" spans="1:20">
      <c r="A81" s="340"/>
      <c r="B81" s="341"/>
      <c r="C81" s="342" t="s">
        <v>261</v>
      </c>
      <c r="D81" s="342">
        <v>26</v>
      </c>
      <c r="E81" s="695"/>
      <c r="F81" s="696"/>
      <c r="G81" s="697"/>
      <c r="H81" s="695"/>
      <c r="I81" s="696"/>
      <c r="J81" s="697"/>
      <c r="K81" s="695"/>
      <c r="L81" s="696"/>
      <c r="M81" s="697"/>
      <c r="N81" s="671"/>
      <c r="O81" s="672"/>
      <c r="P81" s="673"/>
      <c r="Q81" s="695"/>
      <c r="R81" s="696"/>
      <c r="S81" s="697"/>
      <c r="T81" s="307"/>
    </row>
    <row r="82" spans="1:20">
      <c r="A82" s="692" t="s">
        <v>334</v>
      </c>
      <c r="B82" s="343">
        <v>22</v>
      </c>
      <c r="C82" s="324" t="s">
        <v>335</v>
      </c>
      <c r="D82" s="325">
        <v>4</v>
      </c>
      <c r="E82" s="693"/>
      <c r="F82" s="693"/>
      <c r="G82" s="693"/>
      <c r="H82" s="693"/>
      <c r="I82" s="693"/>
      <c r="J82" s="693"/>
      <c r="K82" s="693"/>
      <c r="L82" s="693"/>
      <c r="M82" s="693"/>
      <c r="N82" s="668"/>
      <c r="O82" s="669"/>
      <c r="P82" s="670"/>
      <c r="Q82" s="693"/>
      <c r="R82" s="693"/>
      <c r="S82" s="693"/>
      <c r="T82" s="307"/>
    </row>
    <row r="83" spans="1:20">
      <c r="A83" s="692"/>
      <c r="B83" s="343">
        <v>23</v>
      </c>
      <c r="C83" s="324" t="s">
        <v>336</v>
      </c>
      <c r="D83" s="324">
        <v>2</v>
      </c>
      <c r="E83" s="693"/>
      <c r="F83" s="693"/>
      <c r="G83" s="693"/>
      <c r="H83" s="693"/>
      <c r="I83" s="693"/>
      <c r="J83" s="693"/>
      <c r="K83" s="693"/>
      <c r="L83" s="693"/>
      <c r="M83" s="693"/>
      <c r="N83" s="668"/>
      <c r="O83" s="669"/>
      <c r="P83" s="670"/>
      <c r="Q83" s="693"/>
      <c r="R83" s="693"/>
      <c r="S83" s="693"/>
      <c r="T83" s="307"/>
    </row>
    <row r="84" spans="1:20">
      <c r="A84" s="692"/>
      <c r="B84" s="343">
        <v>24</v>
      </c>
      <c r="C84" s="324" t="s">
        <v>337</v>
      </c>
      <c r="D84" s="324">
        <v>4</v>
      </c>
      <c r="E84" s="693"/>
      <c r="F84" s="693"/>
      <c r="G84" s="693"/>
      <c r="H84" s="693"/>
      <c r="I84" s="693"/>
      <c r="J84" s="693"/>
      <c r="K84" s="693"/>
      <c r="L84" s="693"/>
      <c r="M84" s="693"/>
      <c r="N84" s="668"/>
      <c r="O84" s="669"/>
      <c r="P84" s="670"/>
      <c r="Q84" s="693"/>
      <c r="R84" s="693"/>
      <c r="S84" s="693"/>
      <c r="T84" s="652"/>
    </row>
    <row r="85" spans="1:20">
      <c r="A85" s="344"/>
      <c r="B85" s="344"/>
      <c r="C85" s="345" t="s">
        <v>261</v>
      </c>
      <c r="D85" s="345">
        <v>10</v>
      </c>
      <c r="E85" s="698"/>
      <c r="F85" s="698"/>
      <c r="G85" s="698"/>
      <c r="H85" s="698"/>
      <c r="I85" s="698"/>
      <c r="J85" s="698"/>
      <c r="K85" s="698"/>
      <c r="L85" s="698"/>
      <c r="M85" s="698"/>
      <c r="N85" s="671"/>
      <c r="O85" s="672"/>
      <c r="P85" s="673"/>
      <c r="Q85" s="698"/>
      <c r="R85" s="698"/>
      <c r="S85" s="698"/>
      <c r="T85" s="652"/>
    </row>
    <row r="86" spans="1:20">
      <c r="A86" s="346"/>
      <c r="B86" s="346"/>
      <c r="C86" s="347"/>
      <c r="D86" s="347"/>
      <c r="E86" s="348"/>
      <c r="F86" s="348"/>
      <c r="G86" s="348"/>
      <c r="H86" s="348"/>
      <c r="I86" s="348"/>
      <c r="J86" s="348"/>
      <c r="K86" s="348"/>
      <c r="L86" s="348"/>
      <c r="M86" s="348"/>
      <c r="N86" s="348"/>
      <c r="O86" s="348"/>
      <c r="P86" s="348"/>
      <c r="Q86" s="348"/>
      <c r="R86" s="348"/>
      <c r="S86" s="348"/>
    </row>
    <row r="87" spans="1:20">
      <c r="A87" s="694" t="s">
        <v>338</v>
      </c>
      <c r="B87" s="349">
        <v>25</v>
      </c>
      <c r="C87" s="336" t="s">
        <v>339</v>
      </c>
      <c r="D87" s="336">
        <v>3</v>
      </c>
      <c r="E87" s="686"/>
      <c r="F87" s="687"/>
      <c r="G87" s="688"/>
      <c r="H87" s="686"/>
      <c r="I87" s="687"/>
      <c r="J87" s="688"/>
      <c r="K87" s="686"/>
      <c r="L87" s="687"/>
      <c r="M87" s="688"/>
      <c r="N87" s="686"/>
      <c r="O87" s="687"/>
      <c r="P87" s="688"/>
      <c r="Q87" s="686"/>
      <c r="R87" s="687"/>
      <c r="S87" s="688"/>
    </row>
    <row r="88" spans="1:20">
      <c r="A88" s="694"/>
      <c r="B88" s="349">
        <v>26</v>
      </c>
      <c r="C88" s="324" t="s">
        <v>340</v>
      </c>
      <c r="D88" s="324">
        <v>4</v>
      </c>
      <c r="E88" s="668"/>
      <c r="F88" s="669"/>
      <c r="G88" s="670"/>
      <c r="H88" s="668"/>
      <c r="I88" s="669"/>
      <c r="J88" s="670"/>
      <c r="K88" s="668"/>
      <c r="L88" s="669"/>
      <c r="M88" s="670"/>
      <c r="N88" s="668"/>
      <c r="O88" s="669"/>
      <c r="P88" s="670"/>
      <c r="Q88" s="668"/>
      <c r="R88" s="669"/>
      <c r="S88" s="670"/>
    </row>
    <row r="89" spans="1:20">
      <c r="A89" s="694"/>
      <c r="B89" s="349">
        <v>27</v>
      </c>
      <c r="C89" s="324" t="s">
        <v>341</v>
      </c>
      <c r="D89" s="324">
        <v>1</v>
      </c>
      <c r="E89" s="668"/>
      <c r="F89" s="669"/>
      <c r="G89" s="670"/>
      <c r="H89" s="668"/>
      <c r="I89" s="669"/>
      <c r="J89" s="670"/>
      <c r="K89" s="668"/>
      <c r="L89" s="669"/>
      <c r="M89" s="670"/>
      <c r="N89" s="668"/>
      <c r="O89" s="669"/>
      <c r="P89" s="670"/>
      <c r="Q89" s="668"/>
      <c r="R89" s="669"/>
      <c r="S89" s="670"/>
    </row>
    <row r="90" spans="1:20" ht="15" thickBot="1">
      <c r="A90" s="694"/>
      <c r="B90" s="349">
        <v>28</v>
      </c>
      <c r="C90" s="327" t="s">
        <v>342</v>
      </c>
      <c r="D90" s="327">
        <v>4</v>
      </c>
      <c r="E90" s="668"/>
      <c r="F90" s="669"/>
      <c r="G90" s="670"/>
      <c r="H90" s="668"/>
      <c r="I90" s="669"/>
      <c r="J90" s="670"/>
      <c r="K90" s="668"/>
      <c r="L90" s="669"/>
      <c r="M90" s="670"/>
      <c r="N90" s="668"/>
      <c r="O90" s="669"/>
      <c r="P90" s="670"/>
      <c r="Q90" s="668"/>
      <c r="R90" s="669"/>
      <c r="S90" s="670"/>
    </row>
    <row r="91" spans="1:20">
      <c r="A91" s="340"/>
      <c r="B91" s="341"/>
      <c r="C91" s="342" t="s">
        <v>261</v>
      </c>
      <c r="D91" s="350">
        <v>12</v>
      </c>
      <c r="E91" s="671"/>
      <c r="F91" s="672"/>
      <c r="G91" s="673"/>
      <c r="H91" s="671"/>
      <c r="I91" s="672"/>
      <c r="J91" s="673"/>
      <c r="K91" s="671"/>
      <c r="L91" s="672"/>
      <c r="M91" s="673"/>
      <c r="N91" s="671"/>
      <c r="O91" s="672"/>
      <c r="P91" s="673"/>
      <c r="Q91" s="671"/>
      <c r="R91" s="672"/>
      <c r="S91" s="673"/>
    </row>
    <row r="92" spans="1:20" ht="14.25" customHeight="1">
      <c r="A92" s="699" t="s">
        <v>343</v>
      </c>
      <c r="B92" s="323">
        <v>29</v>
      </c>
      <c r="C92" s="324" t="s">
        <v>344</v>
      </c>
      <c r="D92" s="324">
        <v>1</v>
      </c>
      <c r="E92" s="668"/>
      <c r="F92" s="669"/>
      <c r="G92" s="670"/>
      <c r="H92" s="668"/>
      <c r="I92" s="669"/>
      <c r="J92" s="670"/>
      <c r="K92" s="668"/>
      <c r="L92" s="669"/>
      <c r="M92" s="670"/>
      <c r="N92" s="668"/>
      <c r="O92" s="669"/>
      <c r="P92" s="670"/>
      <c r="Q92" s="668"/>
      <c r="R92" s="669"/>
      <c r="S92" s="670"/>
    </row>
    <row r="93" spans="1:20" ht="14.25" customHeight="1">
      <c r="A93" s="699"/>
      <c r="B93" s="323">
        <v>30</v>
      </c>
      <c r="C93" s="351" t="s">
        <v>345</v>
      </c>
      <c r="D93" s="324">
        <v>1</v>
      </c>
      <c r="E93" s="668"/>
      <c r="F93" s="669"/>
      <c r="G93" s="670"/>
      <c r="H93" s="668"/>
      <c r="I93" s="669"/>
      <c r="J93" s="670"/>
      <c r="K93" s="668"/>
      <c r="L93" s="669"/>
      <c r="M93" s="670"/>
      <c r="N93" s="668"/>
      <c r="O93" s="669"/>
      <c r="P93" s="670"/>
      <c r="Q93" s="668"/>
      <c r="R93" s="669"/>
      <c r="S93" s="670"/>
    </row>
    <row r="94" spans="1:20">
      <c r="A94" s="699"/>
      <c r="B94" s="323">
        <v>31</v>
      </c>
      <c r="C94" s="351" t="s">
        <v>346</v>
      </c>
      <c r="D94" s="324">
        <v>1</v>
      </c>
      <c r="E94" s="668"/>
      <c r="F94" s="669"/>
      <c r="G94" s="670"/>
      <c r="H94" s="668"/>
      <c r="I94" s="669"/>
      <c r="J94" s="670"/>
      <c r="K94" s="668"/>
      <c r="L94" s="669"/>
      <c r="M94" s="670"/>
      <c r="N94" s="668"/>
      <c r="O94" s="669"/>
      <c r="P94" s="670"/>
      <c r="Q94" s="668"/>
      <c r="R94" s="669"/>
      <c r="S94" s="670"/>
    </row>
    <row r="95" spans="1:20">
      <c r="A95" s="699"/>
      <c r="B95" s="323">
        <v>32</v>
      </c>
      <c r="C95" s="351" t="s">
        <v>347</v>
      </c>
      <c r="D95" s="324">
        <v>1</v>
      </c>
      <c r="E95" s="668"/>
      <c r="F95" s="669"/>
      <c r="G95" s="670"/>
      <c r="H95" s="668"/>
      <c r="I95" s="669"/>
      <c r="J95" s="670"/>
      <c r="K95" s="668"/>
      <c r="L95" s="669"/>
      <c r="M95" s="670"/>
      <c r="N95" s="668"/>
      <c r="O95" s="669"/>
      <c r="P95" s="670"/>
      <c r="Q95" s="668"/>
      <c r="R95" s="669"/>
      <c r="S95" s="670"/>
    </row>
    <row r="96" spans="1:20">
      <c r="A96" s="699"/>
      <c r="B96" s="323">
        <v>33</v>
      </c>
      <c r="C96" s="324" t="s">
        <v>348</v>
      </c>
      <c r="D96" s="324">
        <v>1</v>
      </c>
      <c r="E96" s="668"/>
      <c r="F96" s="669"/>
      <c r="G96" s="670"/>
      <c r="H96" s="668"/>
      <c r="I96" s="669"/>
      <c r="J96" s="670"/>
      <c r="K96" s="668"/>
      <c r="L96" s="669"/>
      <c r="M96" s="670"/>
      <c r="N96" s="668"/>
      <c r="O96" s="669"/>
      <c r="P96" s="670"/>
      <c r="Q96" s="668"/>
      <c r="R96" s="669"/>
      <c r="S96" s="670"/>
    </row>
    <row r="97" spans="1:19">
      <c r="A97" s="699"/>
      <c r="B97" s="323">
        <v>34</v>
      </c>
      <c r="C97" s="324" t="s">
        <v>349</v>
      </c>
      <c r="D97" s="324">
        <v>1</v>
      </c>
      <c r="E97" s="668"/>
      <c r="F97" s="669"/>
      <c r="G97" s="670"/>
      <c r="H97" s="668"/>
      <c r="I97" s="669"/>
      <c r="J97" s="670"/>
      <c r="K97" s="668"/>
      <c r="L97" s="669"/>
      <c r="M97" s="670"/>
      <c r="N97" s="668"/>
      <c r="O97" s="669"/>
      <c r="P97" s="670"/>
      <c r="Q97" s="668"/>
      <c r="R97" s="669"/>
      <c r="S97" s="670"/>
    </row>
    <row r="98" spans="1:19" ht="15" thickBot="1">
      <c r="A98" s="700"/>
      <c r="B98" s="326">
        <v>35</v>
      </c>
      <c r="C98" s="327" t="s">
        <v>350</v>
      </c>
      <c r="D98" s="327">
        <v>1</v>
      </c>
      <c r="E98" s="668"/>
      <c r="F98" s="669"/>
      <c r="G98" s="670"/>
      <c r="H98" s="668"/>
      <c r="I98" s="669"/>
      <c r="J98" s="670"/>
      <c r="K98" s="668"/>
      <c r="L98" s="669"/>
      <c r="M98" s="670"/>
      <c r="N98" s="668"/>
      <c r="O98" s="669"/>
      <c r="P98" s="670"/>
      <c r="Q98" s="668"/>
      <c r="R98" s="669"/>
      <c r="S98" s="670"/>
    </row>
    <row r="99" spans="1:19" ht="15" thickBot="1">
      <c r="A99" s="329"/>
      <c r="B99" s="352"/>
      <c r="C99" s="353" t="s">
        <v>261</v>
      </c>
      <c r="D99" s="354">
        <v>7</v>
      </c>
      <c r="E99" s="671"/>
      <c r="F99" s="672"/>
      <c r="G99" s="673"/>
      <c r="H99" s="671"/>
      <c r="I99" s="672"/>
      <c r="J99" s="673"/>
      <c r="K99" s="671"/>
      <c r="L99" s="672"/>
      <c r="M99" s="673"/>
      <c r="N99" s="671"/>
      <c r="O99" s="672"/>
      <c r="P99" s="673"/>
      <c r="Q99" s="671"/>
      <c r="R99" s="672"/>
      <c r="S99" s="673"/>
    </row>
    <row r="100" spans="1:19">
      <c r="A100" s="701" t="s">
        <v>260</v>
      </c>
      <c r="B100" s="335">
        <v>36</v>
      </c>
      <c r="C100" s="337" t="s">
        <v>351</v>
      </c>
      <c r="D100" s="337">
        <v>4</v>
      </c>
      <c r="E100" s="668"/>
      <c r="F100" s="669"/>
      <c r="G100" s="670"/>
      <c r="H100" s="668"/>
      <c r="I100" s="669"/>
      <c r="J100" s="670"/>
      <c r="K100" s="668"/>
      <c r="L100" s="669"/>
      <c r="M100" s="670"/>
      <c r="N100" s="668"/>
      <c r="O100" s="669"/>
      <c r="P100" s="670"/>
      <c r="Q100" s="668"/>
      <c r="R100" s="669"/>
      <c r="S100" s="670"/>
    </row>
    <row r="101" spans="1:19" ht="15" thickBot="1">
      <c r="A101" s="701"/>
      <c r="B101" s="326">
        <v>37</v>
      </c>
      <c r="C101" s="327" t="s">
        <v>352</v>
      </c>
      <c r="D101" s="327">
        <v>2</v>
      </c>
      <c r="E101" s="668"/>
      <c r="F101" s="669"/>
      <c r="G101" s="670"/>
      <c r="H101" s="668"/>
      <c r="I101" s="669"/>
      <c r="J101" s="670"/>
      <c r="K101" s="668"/>
      <c r="L101" s="669"/>
      <c r="M101" s="670"/>
      <c r="N101" s="668"/>
      <c r="O101" s="669"/>
      <c r="P101" s="670"/>
      <c r="Q101" s="668"/>
      <c r="R101" s="669"/>
      <c r="S101" s="670"/>
    </row>
    <row r="102" spans="1:19" ht="15" thickBot="1">
      <c r="A102" s="333"/>
      <c r="B102" s="355"/>
      <c r="C102" s="353" t="s">
        <v>261</v>
      </c>
      <c r="D102" s="354">
        <v>6</v>
      </c>
      <c r="E102" s="671"/>
      <c r="F102" s="672"/>
      <c r="G102" s="673"/>
      <c r="H102" s="671"/>
      <c r="I102" s="672"/>
      <c r="J102" s="673"/>
      <c r="K102" s="671"/>
      <c r="L102" s="672"/>
      <c r="M102" s="673"/>
      <c r="N102" s="671"/>
      <c r="O102" s="672"/>
      <c r="P102" s="673"/>
      <c r="Q102" s="671"/>
      <c r="R102" s="672"/>
      <c r="S102" s="673"/>
    </row>
    <row r="103" spans="1:19">
      <c r="A103" s="667" t="s">
        <v>353</v>
      </c>
      <c r="B103" s="335">
        <v>38</v>
      </c>
      <c r="C103" s="337" t="s">
        <v>354</v>
      </c>
      <c r="D103" s="337">
        <v>3</v>
      </c>
      <c r="E103" s="668"/>
      <c r="F103" s="669"/>
      <c r="G103" s="670"/>
      <c r="H103" s="668"/>
      <c r="I103" s="669"/>
      <c r="J103" s="670"/>
      <c r="K103" s="668"/>
      <c r="L103" s="669"/>
      <c r="M103" s="670"/>
      <c r="N103" s="668"/>
      <c r="O103" s="669"/>
      <c r="P103" s="670"/>
      <c r="Q103" s="668"/>
      <c r="R103" s="669"/>
      <c r="S103" s="670"/>
    </row>
    <row r="104" spans="1:19">
      <c r="A104" s="667"/>
      <c r="B104" s="323">
        <v>39</v>
      </c>
      <c r="C104" s="324" t="s">
        <v>355</v>
      </c>
      <c r="D104" s="324">
        <v>2</v>
      </c>
      <c r="E104" s="668"/>
      <c r="F104" s="669"/>
      <c r="G104" s="670"/>
      <c r="H104" s="668"/>
      <c r="I104" s="669"/>
      <c r="J104" s="670"/>
      <c r="K104" s="668"/>
      <c r="L104" s="669"/>
      <c r="M104" s="670"/>
      <c r="N104" s="668"/>
      <c r="O104" s="669"/>
      <c r="P104" s="670"/>
      <c r="Q104" s="668"/>
      <c r="R104" s="669"/>
      <c r="S104" s="670"/>
    </row>
    <row r="105" spans="1:19">
      <c r="A105" s="667"/>
      <c r="B105" s="323">
        <v>40</v>
      </c>
      <c r="C105" s="324" t="s">
        <v>356</v>
      </c>
      <c r="D105" s="324">
        <v>2</v>
      </c>
      <c r="E105" s="668"/>
      <c r="F105" s="669"/>
      <c r="G105" s="670"/>
      <c r="H105" s="668"/>
      <c r="I105" s="669"/>
      <c r="J105" s="670"/>
      <c r="K105" s="668"/>
      <c r="L105" s="669"/>
      <c r="M105" s="670"/>
      <c r="N105" s="668"/>
      <c r="O105" s="669"/>
      <c r="P105" s="670"/>
      <c r="Q105" s="668"/>
      <c r="R105" s="669"/>
      <c r="S105" s="670"/>
    </row>
    <row r="106" spans="1:19">
      <c r="A106" s="667"/>
      <c r="B106" s="323">
        <v>41</v>
      </c>
      <c r="C106" s="324" t="s">
        <v>357</v>
      </c>
      <c r="D106" s="324">
        <v>2</v>
      </c>
      <c r="E106" s="668"/>
      <c r="F106" s="669"/>
      <c r="G106" s="670"/>
      <c r="H106" s="668"/>
      <c r="I106" s="669"/>
      <c r="J106" s="670"/>
      <c r="K106" s="668"/>
      <c r="L106" s="669"/>
      <c r="M106" s="670"/>
      <c r="N106" s="668"/>
      <c r="O106" s="669"/>
      <c r="P106" s="670"/>
      <c r="Q106" s="668"/>
      <c r="R106" s="669"/>
      <c r="S106" s="670"/>
    </row>
    <row r="107" spans="1:19">
      <c r="A107" s="667"/>
      <c r="B107" s="323">
        <v>43</v>
      </c>
      <c r="C107" s="324" t="s">
        <v>358</v>
      </c>
      <c r="D107" s="324">
        <v>4</v>
      </c>
      <c r="E107" s="668"/>
      <c r="F107" s="669"/>
      <c r="G107" s="670"/>
      <c r="H107" s="668"/>
      <c r="I107" s="669"/>
      <c r="J107" s="670"/>
      <c r="K107" s="668"/>
      <c r="L107" s="669"/>
      <c r="M107" s="670"/>
      <c r="N107" s="668"/>
      <c r="O107" s="669"/>
      <c r="P107" s="670"/>
      <c r="Q107" s="668"/>
      <c r="R107" s="669"/>
      <c r="S107" s="670"/>
    </row>
    <row r="108" spans="1:19" ht="15" thickBot="1">
      <c r="A108" s="667"/>
      <c r="B108" s="326">
        <v>44</v>
      </c>
      <c r="C108" s="327" t="s">
        <v>359</v>
      </c>
      <c r="D108" s="327"/>
      <c r="E108" s="668"/>
      <c r="F108" s="669"/>
      <c r="G108" s="670"/>
      <c r="H108" s="668"/>
      <c r="I108" s="669"/>
      <c r="J108" s="670"/>
      <c r="K108" s="668"/>
      <c r="L108" s="669"/>
      <c r="M108" s="670"/>
      <c r="N108" s="668"/>
      <c r="O108" s="669"/>
      <c r="P108" s="670"/>
      <c r="Q108" s="668"/>
      <c r="R108" s="669"/>
      <c r="S108" s="670"/>
    </row>
    <row r="109" spans="1:19" ht="15" thickBot="1">
      <c r="A109" s="340"/>
      <c r="B109" s="341"/>
      <c r="C109" s="342" t="s">
        <v>261</v>
      </c>
      <c r="D109" s="350">
        <v>16</v>
      </c>
      <c r="E109" s="671"/>
      <c r="F109" s="672"/>
      <c r="G109" s="673"/>
      <c r="H109" s="671"/>
      <c r="I109" s="672"/>
      <c r="J109" s="673"/>
      <c r="K109" s="671"/>
      <c r="L109" s="672"/>
      <c r="M109" s="673"/>
      <c r="N109" s="671"/>
      <c r="O109" s="672"/>
      <c r="P109" s="673"/>
      <c r="Q109" s="671"/>
      <c r="R109" s="672"/>
      <c r="S109" s="673"/>
    </row>
    <row r="110" spans="1:19" ht="15" thickBot="1">
      <c r="A110" s="333"/>
      <c r="B110" s="334"/>
      <c r="C110" s="331" t="s">
        <v>262</v>
      </c>
      <c r="D110" s="331">
        <v>100</v>
      </c>
      <c r="E110" s="671"/>
      <c r="F110" s="672"/>
      <c r="G110" s="673"/>
      <c r="H110" s="671"/>
      <c r="I110" s="672"/>
      <c r="J110" s="673"/>
      <c r="K110" s="671"/>
      <c r="L110" s="672"/>
      <c r="M110" s="673"/>
      <c r="N110" s="671"/>
      <c r="O110" s="672"/>
      <c r="P110" s="673"/>
      <c r="Q110" s="671"/>
      <c r="R110" s="672"/>
      <c r="S110" s="673"/>
    </row>
    <row r="112" spans="1:19" ht="15.75" customHeight="1"/>
  </sheetData>
  <mergeCells count="508">
    <mergeCell ref="Q108:S108"/>
    <mergeCell ref="E109:G109"/>
    <mergeCell ref="H109:J109"/>
    <mergeCell ref="K109:M109"/>
    <mergeCell ref="N109:P109"/>
    <mergeCell ref="Q109:S109"/>
    <mergeCell ref="E110:G110"/>
    <mergeCell ref="H110:J110"/>
    <mergeCell ref="K110:M110"/>
    <mergeCell ref="N110:P110"/>
    <mergeCell ref="Q110:S110"/>
    <mergeCell ref="N108:P108"/>
    <mergeCell ref="Q105:S105"/>
    <mergeCell ref="E106:G106"/>
    <mergeCell ref="H106:J106"/>
    <mergeCell ref="K106:M106"/>
    <mergeCell ref="N106:P106"/>
    <mergeCell ref="Q106:S106"/>
    <mergeCell ref="E107:G107"/>
    <mergeCell ref="H107:J107"/>
    <mergeCell ref="K107:M107"/>
    <mergeCell ref="N107:P107"/>
    <mergeCell ref="Q107:S107"/>
    <mergeCell ref="N105:P105"/>
    <mergeCell ref="Q100:S100"/>
    <mergeCell ref="E101:G101"/>
    <mergeCell ref="H101:J101"/>
    <mergeCell ref="K101:M101"/>
    <mergeCell ref="N101:P101"/>
    <mergeCell ref="Q101:S101"/>
    <mergeCell ref="Q103:S103"/>
    <mergeCell ref="E104:G104"/>
    <mergeCell ref="H104:J104"/>
    <mergeCell ref="K104:M104"/>
    <mergeCell ref="N104:P104"/>
    <mergeCell ref="Q104:S104"/>
    <mergeCell ref="E102:G102"/>
    <mergeCell ref="H102:J102"/>
    <mergeCell ref="K102:M102"/>
    <mergeCell ref="N102:P102"/>
    <mergeCell ref="Q102:S102"/>
    <mergeCell ref="N103:P103"/>
    <mergeCell ref="N100:P100"/>
    <mergeCell ref="A100:A101"/>
    <mergeCell ref="E100:G100"/>
    <mergeCell ref="H100:J100"/>
    <mergeCell ref="K100:M100"/>
    <mergeCell ref="A103:A108"/>
    <mergeCell ref="E103:G103"/>
    <mergeCell ref="H103:J103"/>
    <mergeCell ref="K103:M103"/>
    <mergeCell ref="E105:G105"/>
    <mergeCell ref="H105:J105"/>
    <mergeCell ref="K105:M105"/>
    <mergeCell ref="E108:G108"/>
    <mergeCell ref="H108:J108"/>
    <mergeCell ref="K108:M108"/>
    <mergeCell ref="Q97:S97"/>
    <mergeCell ref="E98:G98"/>
    <mergeCell ref="H98:J98"/>
    <mergeCell ref="K98:M98"/>
    <mergeCell ref="N98:P98"/>
    <mergeCell ref="Q98:S98"/>
    <mergeCell ref="E99:G99"/>
    <mergeCell ref="H99:J99"/>
    <mergeCell ref="K99:M99"/>
    <mergeCell ref="N99:P99"/>
    <mergeCell ref="Q99:S99"/>
    <mergeCell ref="A92:A98"/>
    <mergeCell ref="E92:G92"/>
    <mergeCell ref="H92:J92"/>
    <mergeCell ref="K92:M92"/>
    <mergeCell ref="N92:P92"/>
    <mergeCell ref="Q92:S92"/>
    <mergeCell ref="E93:G93"/>
    <mergeCell ref="H93:J93"/>
    <mergeCell ref="K93:M93"/>
    <mergeCell ref="N93:P93"/>
    <mergeCell ref="E95:G95"/>
    <mergeCell ref="H95:J95"/>
    <mergeCell ref="K95:M95"/>
    <mergeCell ref="N95:P95"/>
    <mergeCell ref="Q95:S95"/>
    <mergeCell ref="E96:G96"/>
    <mergeCell ref="H96:J96"/>
    <mergeCell ref="K96:M96"/>
    <mergeCell ref="N96:P96"/>
    <mergeCell ref="Q96:S96"/>
    <mergeCell ref="E97:G97"/>
    <mergeCell ref="H97:J97"/>
    <mergeCell ref="K97:M97"/>
    <mergeCell ref="N97:P97"/>
    <mergeCell ref="E91:G91"/>
    <mergeCell ref="H91:J91"/>
    <mergeCell ref="K91:M91"/>
    <mergeCell ref="N91:P91"/>
    <mergeCell ref="Q91:S91"/>
    <mergeCell ref="Q93:S93"/>
    <mergeCell ref="E94:G94"/>
    <mergeCell ref="H94:J94"/>
    <mergeCell ref="K94:M94"/>
    <mergeCell ref="N94:P94"/>
    <mergeCell ref="Q94:S94"/>
    <mergeCell ref="A87:A90"/>
    <mergeCell ref="E87:G87"/>
    <mergeCell ref="H87:J87"/>
    <mergeCell ref="K87:M87"/>
    <mergeCell ref="N87:P87"/>
    <mergeCell ref="Q87:S87"/>
    <mergeCell ref="E88:G88"/>
    <mergeCell ref="H88:J88"/>
    <mergeCell ref="K88:M88"/>
    <mergeCell ref="N88:P88"/>
    <mergeCell ref="E90:G90"/>
    <mergeCell ref="H90:J90"/>
    <mergeCell ref="K90:M90"/>
    <mergeCell ref="N90:P90"/>
    <mergeCell ref="Q90:S90"/>
    <mergeCell ref="Q84:S84"/>
    <mergeCell ref="E85:G85"/>
    <mergeCell ref="H85:J85"/>
    <mergeCell ref="K85:M85"/>
    <mergeCell ref="N85:P85"/>
    <mergeCell ref="Q85:S85"/>
    <mergeCell ref="Q88:S88"/>
    <mergeCell ref="E89:G89"/>
    <mergeCell ref="H89:J89"/>
    <mergeCell ref="K89:M89"/>
    <mergeCell ref="N89:P89"/>
    <mergeCell ref="Q89:S89"/>
    <mergeCell ref="N84:P84"/>
    <mergeCell ref="Q82:S82"/>
    <mergeCell ref="E83:G83"/>
    <mergeCell ref="H83:J83"/>
    <mergeCell ref="K83:M83"/>
    <mergeCell ref="N83:P83"/>
    <mergeCell ref="Q83:S83"/>
    <mergeCell ref="E81:G81"/>
    <mergeCell ref="H81:J81"/>
    <mergeCell ref="K81:M81"/>
    <mergeCell ref="N81:P81"/>
    <mergeCell ref="Q81:S81"/>
    <mergeCell ref="N82:P82"/>
    <mergeCell ref="A82:A84"/>
    <mergeCell ref="E82:G82"/>
    <mergeCell ref="H82:J82"/>
    <mergeCell ref="K82:M82"/>
    <mergeCell ref="E79:G79"/>
    <mergeCell ref="H79:J79"/>
    <mergeCell ref="K79:M79"/>
    <mergeCell ref="E84:G84"/>
    <mergeCell ref="H84:J84"/>
    <mergeCell ref="K84:M84"/>
    <mergeCell ref="A72:A80"/>
    <mergeCell ref="E75:G75"/>
    <mergeCell ref="H75:J75"/>
    <mergeCell ref="K75:M75"/>
    <mergeCell ref="Q79:S79"/>
    <mergeCell ref="E80:G80"/>
    <mergeCell ref="H80:J80"/>
    <mergeCell ref="K80:M80"/>
    <mergeCell ref="N80:P80"/>
    <mergeCell ref="Q80:S80"/>
    <mergeCell ref="E77:G77"/>
    <mergeCell ref="H77:J77"/>
    <mergeCell ref="K77:M77"/>
    <mergeCell ref="N77:P77"/>
    <mergeCell ref="Q77:S77"/>
    <mergeCell ref="E78:G78"/>
    <mergeCell ref="H78:J78"/>
    <mergeCell ref="K78:M78"/>
    <mergeCell ref="N78:P78"/>
    <mergeCell ref="Q78:S78"/>
    <mergeCell ref="N79:P79"/>
    <mergeCell ref="N58:P58"/>
    <mergeCell ref="Q73:S73"/>
    <mergeCell ref="E74:G74"/>
    <mergeCell ref="H74:J74"/>
    <mergeCell ref="K74:M74"/>
    <mergeCell ref="N74:P74"/>
    <mergeCell ref="Q74:S74"/>
    <mergeCell ref="E72:G72"/>
    <mergeCell ref="H72:J72"/>
    <mergeCell ref="K72:M72"/>
    <mergeCell ref="N72:P72"/>
    <mergeCell ref="Q72:S72"/>
    <mergeCell ref="E73:G73"/>
    <mergeCell ref="H73:J73"/>
    <mergeCell ref="K73:M73"/>
    <mergeCell ref="N73:P73"/>
    <mergeCell ref="Q66:S66"/>
    <mergeCell ref="E67:G67"/>
    <mergeCell ref="H67:J67"/>
    <mergeCell ref="K67:M67"/>
    <mergeCell ref="N75:P75"/>
    <mergeCell ref="Q75:S75"/>
    <mergeCell ref="E76:G76"/>
    <mergeCell ref="H76:J76"/>
    <mergeCell ref="K76:M76"/>
    <mergeCell ref="Q69:S69"/>
    <mergeCell ref="E70:G70"/>
    <mergeCell ref="H70:J70"/>
    <mergeCell ref="K70:M70"/>
    <mergeCell ref="N70:P70"/>
    <mergeCell ref="Q70:S70"/>
    <mergeCell ref="E71:G71"/>
    <mergeCell ref="H71:J71"/>
    <mergeCell ref="K71:M71"/>
    <mergeCell ref="N71:P71"/>
    <mergeCell ref="Q71:S71"/>
    <mergeCell ref="N69:P69"/>
    <mergeCell ref="N76:P76"/>
    <mergeCell ref="Q76:S76"/>
    <mergeCell ref="N63:P63"/>
    <mergeCell ref="Q63:S63"/>
    <mergeCell ref="A64:A70"/>
    <mergeCell ref="E64:G64"/>
    <mergeCell ref="H64:J64"/>
    <mergeCell ref="K64:M64"/>
    <mergeCell ref="N67:P67"/>
    <mergeCell ref="Q67:S67"/>
    <mergeCell ref="E68:G68"/>
    <mergeCell ref="H68:J68"/>
    <mergeCell ref="K68:M68"/>
    <mergeCell ref="N68:P68"/>
    <mergeCell ref="Q68:S68"/>
    <mergeCell ref="Q64:S64"/>
    <mergeCell ref="E65:G65"/>
    <mergeCell ref="H65:J65"/>
    <mergeCell ref="K65:M65"/>
    <mergeCell ref="N65:P65"/>
    <mergeCell ref="Q65:S65"/>
    <mergeCell ref="N66:P66"/>
    <mergeCell ref="N64:P64"/>
    <mergeCell ref="E66:G66"/>
    <mergeCell ref="H66:J66"/>
    <mergeCell ref="K66:M66"/>
    <mergeCell ref="E69:G69"/>
    <mergeCell ref="H69:J69"/>
    <mergeCell ref="K69:M69"/>
    <mergeCell ref="E63:G63"/>
    <mergeCell ref="H63:J63"/>
    <mergeCell ref="K63:M63"/>
    <mergeCell ref="Q61:S61"/>
    <mergeCell ref="E62:G62"/>
    <mergeCell ref="H62:J62"/>
    <mergeCell ref="K62:M62"/>
    <mergeCell ref="N62:P62"/>
    <mergeCell ref="Q62:S62"/>
    <mergeCell ref="H59:J59"/>
    <mergeCell ref="K59:M59"/>
    <mergeCell ref="N59:P59"/>
    <mergeCell ref="Q59:S59"/>
    <mergeCell ref="E60:G60"/>
    <mergeCell ref="H60:J60"/>
    <mergeCell ref="K60:M60"/>
    <mergeCell ref="N60:P60"/>
    <mergeCell ref="Q60:S60"/>
    <mergeCell ref="E61:G61"/>
    <mergeCell ref="H61:J61"/>
    <mergeCell ref="K61:M61"/>
    <mergeCell ref="N61:P61"/>
    <mergeCell ref="T84:T85"/>
    <mergeCell ref="E49:G49"/>
    <mergeCell ref="H49:J49"/>
    <mergeCell ref="K49:M49"/>
    <mergeCell ref="N49:P49"/>
    <mergeCell ref="Q49:S49"/>
    <mergeCell ref="A54:S54"/>
    <mergeCell ref="A55:S55"/>
    <mergeCell ref="A56:A57"/>
    <mergeCell ref="B56:B57"/>
    <mergeCell ref="C56:C57"/>
    <mergeCell ref="D56:D57"/>
    <mergeCell ref="E56:S56"/>
    <mergeCell ref="E57:G57"/>
    <mergeCell ref="H57:J57"/>
    <mergeCell ref="K57:M57"/>
    <mergeCell ref="N57:P57"/>
    <mergeCell ref="Q57:S57"/>
    <mergeCell ref="A58:A62"/>
    <mergeCell ref="E58:G58"/>
    <mergeCell ref="H58:J58"/>
    <mergeCell ref="K58:M58"/>
    <mergeCell ref="Q58:S58"/>
    <mergeCell ref="E59:G59"/>
    <mergeCell ref="Q46:S46"/>
    <mergeCell ref="E47:G47"/>
    <mergeCell ref="H47:J47"/>
    <mergeCell ref="K47:M47"/>
    <mergeCell ref="N47:P47"/>
    <mergeCell ref="Q47:S47"/>
    <mergeCell ref="E48:G48"/>
    <mergeCell ref="H48:J48"/>
    <mergeCell ref="K48:M48"/>
    <mergeCell ref="N48:P48"/>
    <mergeCell ref="Q48:S48"/>
    <mergeCell ref="A41:A46"/>
    <mergeCell ref="E41:G41"/>
    <mergeCell ref="H41:J41"/>
    <mergeCell ref="K41:M41"/>
    <mergeCell ref="N41:P41"/>
    <mergeCell ref="Q41:S41"/>
    <mergeCell ref="E42:G42"/>
    <mergeCell ref="H42:J42"/>
    <mergeCell ref="K42:M42"/>
    <mergeCell ref="N42:P42"/>
    <mergeCell ref="E44:G44"/>
    <mergeCell ref="H44:J44"/>
    <mergeCell ref="K44:M44"/>
    <mergeCell ref="N44:P44"/>
    <mergeCell ref="Q44:S44"/>
    <mergeCell ref="E45:G45"/>
    <mergeCell ref="H45:J45"/>
    <mergeCell ref="K45:M45"/>
    <mergeCell ref="N45:P45"/>
    <mergeCell ref="Q45:S45"/>
    <mergeCell ref="E46:G46"/>
    <mergeCell ref="H46:J46"/>
    <mergeCell ref="K46:M46"/>
    <mergeCell ref="N46:P46"/>
    <mergeCell ref="E40:G40"/>
    <mergeCell ref="H40:J40"/>
    <mergeCell ref="K40:M40"/>
    <mergeCell ref="N40:P40"/>
    <mergeCell ref="Q40:S40"/>
    <mergeCell ref="Q42:S42"/>
    <mergeCell ref="E43:G43"/>
    <mergeCell ref="H43:J43"/>
    <mergeCell ref="K43:M43"/>
    <mergeCell ref="N43:P43"/>
    <mergeCell ref="Q43:S43"/>
    <mergeCell ref="A36:A39"/>
    <mergeCell ref="E36:G36"/>
    <mergeCell ref="H36:J36"/>
    <mergeCell ref="K36:M36"/>
    <mergeCell ref="N36:P36"/>
    <mergeCell ref="Q36:S36"/>
    <mergeCell ref="E37:G37"/>
    <mergeCell ref="H37:J37"/>
    <mergeCell ref="K37:M37"/>
    <mergeCell ref="N37:P37"/>
    <mergeCell ref="E39:G39"/>
    <mergeCell ref="H39:J39"/>
    <mergeCell ref="K39:M39"/>
    <mergeCell ref="N39:P39"/>
    <mergeCell ref="Q39:S39"/>
    <mergeCell ref="E35:G35"/>
    <mergeCell ref="H35:J35"/>
    <mergeCell ref="K35:M35"/>
    <mergeCell ref="N35:P35"/>
    <mergeCell ref="Q35:S35"/>
    <mergeCell ref="Q37:S37"/>
    <mergeCell ref="E38:G38"/>
    <mergeCell ref="H38:J38"/>
    <mergeCell ref="K38:M38"/>
    <mergeCell ref="N38:P38"/>
    <mergeCell ref="Q38:S38"/>
    <mergeCell ref="Q32:S32"/>
    <mergeCell ref="E33:G33"/>
    <mergeCell ref="H33:J33"/>
    <mergeCell ref="K33:M33"/>
    <mergeCell ref="N33:P33"/>
    <mergeCell ref="Q33:S33"/>
    <mergeCell ref="E34:G34"/>
    <mergeCell ref="H34:J34"/>
    <mergeCell ref="K34:M34"/>
    <mergeCell ref="N34:P34"/>
    <mergeCell ref="Q34:S34"/>
    <mergeCell ref="N32:P32"/>
    <mergeCell ref="Q30:S30"/>
    <mergeCell ref="E31:G31"/>
    <mergeCell ref="H31:J31"/>
    <mergeCell ref="K31:M31"/>
    <mergeCell ref="N31:P31"/>
    <mergeCell ref="Q31:S31"/>
    <mergeCell ref="E29:G29"/>
    <mergeCell ref="H29:J29"/>
    <mergeCell ref="K29:M29"/>
    <mergeCell ref="N29:P29"/>
    <mergeCell ref="Q29:S29"/>
    <mergeCell ref="N30:P30"/>
    <mergeCell ref="A30:A34"/>
    <mergeCell ref="E30:G30"/>
    <mergeCell ref="H30:J30"/>
    <mergeCell ref="K30:M30"/>
    <mergeCell ref="E27:G27"/>
    <mergeCell ref="H27:J27"/>
    <mergeCell ref="K27:M27"/>
    <mergeCell ref="A23:A28"/>
    <mergeCell ref="E24:G24"/>
    <mergeCell ref="H24:J24"/>
    <mergeCell ref="K24:M24"/>
    <mergeCell ref="E32:G32"/>
    <mergeCell ref="H32:J32"/>
    <mergeCell ref="K32:M32"/>
    <mergeCell ref="Q27:S27"/>
    <mergeCell ref="E28:G28"/>
    <mergeCell ref="H28:J28"/>
    <mergeCell ref="K28:M28"/>
    <mergeCell ref="N28:P28"/>
    <mergeCell ref="Q28:S28"/>
    <mergeCell ref="Q25:S25"/>
    <mergeCell ref="E26:G26"/>
    <mergeCell ref="H26:J26"/>
    <mergeCell ref="K26:M26"/>
    <mergeCell ref="N26:P26"/>
    <mergeCell ref="Q26:S26"/>
    <mergeCell ref="N27:P27"/>
    <mergeCell ref="E20:G20"/>
    <mergeCell ref="H20:J20"/>
    <mergeCell ref="K20:M20"/>
    <mergeCell ref="N20:P20"/>
    <mergeCell ref="Q20:S20"/>
    <mergeCell ref="Q24:S24"/>
    <mergeCell ref="E25:G25"/>
    <mergeCell ref="H25:J25"/>
    <mergeCell ref="K25:M25"/>
    <mergeCell ref="N25:P25"/>
    <mergeCell ref="E21:G21"/>
    <mergeCell ref="H21:J21"/>
    <mergeCell ref="K21:M21"/>
    <mergeCell ref="N21:P21"/>
    <mergeCell ref="Q21:S21"/>
    <mergeCell ref="E22:G22"/>
    <mergeCell ref="H22:J22"/>
    <mergeCell ref="K22:M22"/>
    <mergeCell ref="N22:P22"/>
    <mergeCell ref="Q22:S22"/>
    <mergeCell ref="N24:P24"/>
    <mergeCell ref="E18:G18"/>
    <mergeCell ref="H18:J18"/>
    <mergeCell ref="K18:M18"/>
    <mergeCell ref="N18:P18"/>
    <mergeCell ref="Q18:S18"/>
    <mergeCell ref="E19:G19"/>
    <mergeCell ref="H19:J19"/>
    <mergeCell ref="K19:M19"/>
    <mergeCell ref="N19:P19"/>
    <mergeCell ref="Q19:S19"/>
    <mergeCell ref="E16:G16"/>
    <mergeCell ref="H16:J16"/>
    <mergeCell ref="K16:M16"/>
    <mergeCell ref="N16:P16"/>
    <mergeCell ref="Q16:S16"/>
    <mergeCell ref="E17:G17"/>
    <mergeCell ref="H17:J17"/>
    <mergeCell ref="K17:M17"/>
    <mergeCell ref="N17:P17"/>
    <mergeCell ref="Q17:S17"/>
    <mergeCell ref="E14:G14"/>
    <mergeCell ref="H14:J14"/>
    <mergeCell ref="K14:M14"/>
    <mergeCell ref="N14:P14"/>
    <mergeCell ref="Q14:S14"/>
    <mergeCell ref="E15:G15"/>
    <mergeCell ref="H15:J15"/>
    <mergeCell ref="K15:M15"/>
    <mergeCell ref="N15:P15"/>
    <mergeCell ref="Q15:S15"/>
    <mergeCell ref="K12:M12"/>
    <mergeCell ref="N12:P12"/>
    <mergeCell ref="Q12:S12"/>
    <mergeCell ref="E10:G10"/>
    <mergeCell ref="H10:J10"/>
    <mergeCell ref="K10:M10"/>
    <mergeCell ref="N10:P10"/>
    <mergeCell ref="Q10:S10"/>
    <mergeCell ref="E13:G13"/>
    <mergeCell ref="H13:J13"/>
    <mergeCell ref="K13:M13"/>
    <mergeCell ref="N13:P13"/>
    <mergeCell ref="Q13:S13"/>
    <mergeCell ref="A7:A9"/>
    <mergeCell ref="E7:G7"/>
    <mergeCell ref="H7:J7"/>
    <mergeCell ref="K7:M7"/>
    <mergeCell ref="N7:P7"/>
    <mergeCell ref="Q7:S7"/>
    <mergeCell ref="E8:G8"/>
    <mergeCell ref="A11:A21"/>
    <mergeCell ref="E11:G11"/>
    <mergeCell ref="H11:J11"/>
    <mergeCell ref="K11:M11"/>
    <mergeCell ref="N11:P11"/>
    <mergeCell ref="H8:J8"/>
    <mergeCell ref="K8:M8"/>
    <mergeCell ref="N8:P8"/>
    <mergeCell ref="Q8:S8"/>
    <mergeCell ref="E9:G9"/>
    <mergeCell ref="H9:J9"/>
    <mergeCell ref="K9:M9"/>
    <mergeCell ref="N9:P9"/>
    <mergeCell ref="Q9:S9"/>
    <mergeCell ref="Q11:S11"/>
    <mergeCell ref="E12:G12"/>
    <mergeCell ref="H12:J12"/>
    <mergeCell ref="A3:S3"/>
    <mergeCell ref="A5:A6"/>
    <mergeCell ref="B5:B6"/>
    <mergeCell ref="C5:C6"/>
    <mergeCell ref="D5:D6"/>
    <mergeCell ref="E5:S5"/>
    <mergeCell ref="E6:G6"/>
    <mergeCell ref="H6:J6"/>
    <mergeCell ref="K6:M6"/>
    <mergeCell ref="N6:P6"/>
    <mergeCell ref="Q6:S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25"/>
  <sheetViews>
    <sheetView rightToLeft="1" workbookViewId="0">
      <selection activeCell="D13" sqref="D13"/>
    </sheetView>
  </sheetViews>
  <sheetFormatPr defaultRowHeight="15" customHeight="1"/>
  <cols>
    <col min="1" max="1" width="5.125" customWidth="1"/>
    <col min="2" max="2" width="5.625" customWidth="1"/>
    <col min="3" max="3" width="5.25" customWidth="1"/>
    <col min="4" max="4" width="61.75" customWidth="1"/>
    <col min="5" max="8" width="4.625" customWidth="1"/>
    <col min="10" max="10" width="5" customWidth="1"/>
    <col min="11" max="11" width="17.875" customWidth="1"/>
    <col min="12" max="12" width="9" hidden="1" customWidth="1"/>
    <col min="257" max="257" width="5.125" customWidth="1"/>
    <col min="258" max="258" width="5.625" customWidth="1"/>
    <col min="259" max="259" width="5.25" customWidth="1"/>
    <col min="260" max="260" width="61.75" customWidth="1"/>
    <col min="261" max="264" width="4.625" customWidth="1"/>
    <col min="266" max="266" width="5" customWidth="1"/>
    <col min="267" max="267" width="17.875" customWidth="1"/>
    <col min="268" max="268" width="0" hidden="1" customWidth="1"/>
    <col min="513" max="513" width="5.125" customWidth="1"/>
    <col min="514" max="514" width="5.625" customWidth="1"/>
    <col min="515" max="515" width="5.25" customWidth="1"/>
    <col min="516" max="516" width="61.75" customWidth="1"/>
    <col min="517" max="520" width="4.625" customWidth="1"/>
    <col min="522" max="522" width="5" customWidth="1"/>
    <col min="523" max="523" width="17.875" customWidth="1"/>
    <col min="524" max="524" width="0" hidden="1" customWidth="1"/>
    <col min="769" max="769" width="5.125" customWidth="1"/>
    <col min="770" max="770" width="5.625" customWidth="1"/>
    <col min="771" max="771" width="5.25" customWidth="1"/>
    <col min="772" max="772" width="61.75" customWidth="1"/>
    <col min="773" max="776" width="4.625" customWidth="1"/>
    <col min="778" max="778" width="5" customWidth="1"/>
    <col min="779" max="779" width="17.875" customWidth="1"/>
    <col min="780" max="780" width="0" hidden="1" customWidth="1"/>
    <col min="1025" max="1025" width="5.125" customWidth="1"/>
    <col min="1026" max="1026" width="5.625" customWidth="1"/>
    <col min="1027" max="1027" width="5.25" customWidth="1"/>
    <col min="1028" max="1028" width="61.75" customWidth="1"/>
    <col min="1029" max="1032" width="4.625" customWidth="1"/>
    <col min="1034" max="1034" width="5" customWidth="1"/>
    <col min="1035" max="1035" width="17.875" customWidth="1"/>
    <col min="1036" max="1036" width="0" hidden="1" customWidth="1"/>
    <col min="1281" max="1281" width="5.125" customWidth="1"/>
    <col min="1282" max="1282" width="5.625" customWidth="1"/>
    <col min="1283" max="1283" width="5.25" customWidth="1"/>
    <col min="1284" max="1284" width="61.75" customWidth="1"/>
    <col min="1285" max="1288" width="4.625" customWidth="1"/>
    <col min="1290" max="1290" width="5" customWidth="1"/>
    <col min="1291" max="1291" width="17.875" customWidth="1"/>
    <col min="1292" max="1292" width="0" hidden="1" customWidth="1"/>
    <col min="1537" max="1537" width="5.125" customWidth="1"/>
    <col min="1538" max="1538" width="5.625" customWidth="1"/>
    <col min="1539" max="1539" width="5.25" customWidth="1"/>
    <col min="1540" max="1540" width="61.75" customWidth="1"/>
    <col min="1541" max="1544" width="4.625" customWidth="1"/>
    <col min="1546" max="1546" width="5" customWidth="1"/>
    <col min="1547" max="1547" width="17.875" customWidth="1"/>
    <col min="1548" max="1548" width="0" hidden="1" customWidth="1"/>
    <col min="1793" max="1793" width="5.125" customWidth="1"/>
    <col min="1794" max="1794" width="5.625" customWidth="1"/>
    <col min="1795" max="1795" width="5.25" customWidth="1"/>
    <col min="1796" max="1796" width="61.75" customWidth="1"/>
    <col min="1797" max="1800" width="4.625" customWidth="1"/>
    <col min="1802" max="1802" width="5" customWidth="1"/>
    <col min="1803" max="1803" width="17.875" customWidth="1"/>
    <col min="1804" max="1804" width="0" hidden="1" customWidth="1"/>
    <col min="2049" max="2049" width="5.125" customWidth="1"/>
    <col min="2050" max="2050" width="5.625" customWidth="1"/>
    <col min="2051" max="2051" width="5.25" customWidth="1"/>
    <col min="2052" max="2052" width="61.75" customWidth="1"/>
    <col min="2053" max="2056" width="4.625" customWidth="1"/>
    <col min="2058" max="2058" width="5" customWidth="1"/>
    <col min="2059" max="2059" width="17.875" customWidth="1"/>
    <col min="2060" max="2060" width="0" hidden="1" customWidth="1"/>
    <col min="2305" max="2305" width="5.125" customWidth="1"/>
    <col min="2306" max="2306" width="5.625" customWidth="1"/>
    <col min="2307" max="2307" width="5.25" customWidth="1"/>
    <col min="2308" max="2308" width="61.75" customWidth="1"/>
    <col min="2309" max="2312" width="4.625" customWidth="1"/>
    <col min="2314" max="2314" width="5" customWidth="1"/>
    <col min="2315" max="2315" width="17.875" customWidth="1"/>
    <col min="2316" max="2316" width="0" hidden="1" customWidth="1"/>
    <col min="2561" max="2561" width="5.125" customWidth="1"/>
    <col min="2562" max="2562" width="5.625" customWidth="1"/>
    <col min="2563" max="2563" width="5.25" customWidth="1"/>
    <col min="2564" max="2564" width="61.75" customWidth="1"/>
    <col min="2565" max="2568" width="4.625" customWidth="1"/>
    <col min="2570" max="2570" width="5" customWidth="1"/>
    <col min="2571" max="2571" width="17.875" customWidth="1"/>
    <col min="2572" max="2572" width="0" hidden="1" customWidth="1"/>
    <col min="2817" max="2817" width="5.125" customWidth="1"/>
    <col min="2818" max="2818" width="5.625" customWidth="1"/>
    <col min="2819" max="2819" width="5.25" customWidth="1"/>
    <col min="2820" max="2820" width="61.75" customWidth="1"/>
    <col min="2821" max="2824" width="4.625" customWidth="1"/>
    <col min="2826" max="2826" width="5" customWidth="1"/>
    <col min="2827" max="2827" width="17.875" customWidth="1"/>
    <col min="2828" max="2828" width="0" hidden="1" customWidth="1"/>
    <col min="3073" max="3073" width="5.125" customWidth="1"/>
    <col min="3074" max="3074" width="5.625" customWidth="1"/>
    <col min="3075" max="3075" width="5.25" customWidth="1"/>
    <col min="3076" max="3076" width="61.75" customWidth="1"/>
    <col min="3077" max="3080" width="4.625" customWidth="1"/>
    <col min="3082" max="3082" width="5" customWidth="1"/>
    <col min="3083" max="3083" width="17.875" customWidth="1"/>
    <col min="3084" max="3084" width="0" hidden="1" customWidth="1"/>
    <col min="3329" max="3329" width="5.125" customWidth="1"/>
    <col min="3330" max="3330" width="5.625" customWidth="1"/>
    <col min="3331" max="3331" width="5.25" customWidth="1"/>
    <col min="3332" max="3332" width="61.75" customWidth="1"/>
    <col min="3333" max="3336" width="4.625" customWidth="1"/>
    <col min="3338" max="3338" width="5" customWidth="1"/>
    <col min="3339" max="3339" width="17.875" customWidth="1"/>
    <col min="3340" max="3340" width="0" hidden="1" customWidth="1"/>
    <col min="3585" max="3585" width="5.125" customWidth="1"/>
    <col min="3586" max="3586" width="5.625" customWidth="1"/>
    <col min="3587" max="3587" width="5.25" customWidth="1"/>
    <col min="3588" max="3588" width="61.75" customWidth="1"/>
    <col min="3589" max="3592" width="4.625" customWidth="1"/>
    <col min="3594" max="3594" width="5" customWidth="1"/>
    <col min="3595" max="3595" width="17.875" customWidth="1"/>
    <col min="3596" max="3596" width="0" hidden="1" customWidth="1"/>
    <col min="3841" max="3841" width="5.125" customWidth="1"/>
    <col min="3842" max="3842" width="5.625" customWidth="1"/>
    <col min="3843" max="3843" width="5.25" customWidth="1"/>
    <col min="3844" max="3844" width="61.75" customWidth="1"/>
    <col min="3845" max="3848" width="4.625" customWidth="1"/>
    <col min="3850" max="3850" width="5" customWidth="1"/>
    <col min="3851" max="3851" width="17.875" customWidth="1"/>
    <col min="3852" max="3852" width="0" hidden="1" customWidth="1"/>
    <col min="4097" max="4097" width="5.125" customWidth="1"/>
    <col min="4098" max="4098" width="5.625" customWidth="1"/>
    <col min="4099" max="4099" width="5.25" customWidth="1"/>
    <col min="4100" max="4100" width="61.75" customWidth="1"/>
    <col min="4101" max="4104" width="4.625" customWidth="1"/>
    <col min="4106" max="4106" width="5" customWidth="1"/>
    <col min="4107" max="4107" width="17.875" customWidth="1"/>
    <col min="4108" max="4108" width="0" hidden="1" customWidth="1"/>
    <col min="4353" max="4353" width="5.125" customWidth="1"/>
    <col min="4354" max="4354" width="5.625" customWidth="1"/>
    <col min="4355" max="4355" width="5.25" customWidth="1"/>
    <col min="4356" max="4356" width="61.75" customWidth="1"/>
    <col min="4357" max="4360" width="4.625" customWidth="1"/>
    <col min="4362" max="4362" width="5" customWidth="1"/>
    <col min="4363" max="4363" width="17.875" customWidth="1"/>
    <col min="4364" max="4364" width="0" hidden="1" customWidth="1"/>
    <col min="4609" max="4609" width="5.125" customWidth="1"/>
    <col min="4610" max="4610" width="5.625" customWidth="1"/>
    <col min="4611" max="4611" width="5.25" customWidth="1"/>
    <col min="4612" max="4612" width="61.75" customWidth="1"/>
    <col min="4613" max="4616" width="4.625" customWidth="1"/>
    <col min="4618" max="4618" width="5" customWidth="1"/>
    <col min="4619" max="4619" width="17.875" customWidth="1"/>
    <col min="4620" max="4620" width="0" hidden="1" customWidth="1"/>
    <col min="4865" max="4865" width="5.125" customWidth="1"/>
    <col min="4866" max="4866" width="5.625" customWidth="1"/>
    <col min="4867" max="4867" width="5.25" customWidth="1"/>
    <col min="4868" max="4868" width="61.75" customWidth="1"/>
    <col min="4869" max="4872" width="4.625" customWidth="1"/>
    <col min="4874" max="4874" width="5" customWidth="1"/>
    <col min="4875" max="4875" width="17.875" customWidth="1"/>
    <col min="4876" max="4876" width="0" hidden="1" customWidth="1"/>
    <col min="5121" max="5121" width="5.125" customWidth="1"/>
    <col min="5122" max="5122" width="5.625" customWidth="1"/>
    <col min="5123" max="5123" width="5.25" customWidth="1"/>
    <col min="5124" max="5124" width="61.75" customWidth="1"/>
    <col min="5125" max="5128" width="4.625" customWidth="1"/>
    <col min="5130" max="5130" width="5" customWidth="1"/>
    <col min="5131" max="5131" width="17.875" customWidth="1"/>
    <col min="5132" max="5132" width="0" hidden="1" customWidth="1"/>
    <col min="5377" max="5377" width="5.125" customWidth="1"/>
    <col min="5378" max="5378" width="5.625" customWidth="1"/>
    <col min="5379" max="5379" width="5.25" customWidth="1"/>
    <col min="5380" max="5380" width="61.75" customWidth="1"/>
    <col min="5381" max="5384" width="4.625" customWidth="1"/>
    <col min="5386" max="5386" width="5" customWidth="1"/>
    <col min="5387" max="5387" width="17.875" customWidth="1"/>
    <col min="5388" max="5388" width="0" hidden="1" customWidth="1"/>
    <col min="5633" max="5633" width="5.125" customWidth="1"/>
    <col min="5634" max="5634" width="5.625" customWidth="1"/>
    <col min="5635" max="5635" width="5.25" customWidth="1"/>
    <col min="5636" max="5636" width="61.75" customWidth="1"/>
    <col min="5637" max="5640" width="4.625" customWidth="1"/>
    <col min="5642" max="5642" width="5" customWidth="1"/>
    <col min="5643" max="5643" width="17.875" customWidth="1"/>
    <col min="5644" max="5644" width="0" hidden="1" customWidth="1"/>
    <col min="5889" max="5889" width="5.125" customWidth="1"/>
    <col min="5890" max="5890" width="5.625" customWidth="1"/>
    <col min="5891" max="5891" width="5.25" customWidth="1"/>
    <col min="5892" max="5892" width="61.75" customWidth="1"/>
    <col min="5893" max="5896" width="4.625" customWidth="1"/>
    <col min="5898" max="5898" width="5" customWidth="1"/>
    <col min="5899" max="5899" width="17.875" customWidth="1"/>
    <col min="5900" max="5900" width="0" hidden="1" customWidth="1"/>
    <col min="6145" max="6145" width="5.125" customWidth="1"/>
    <col min="6146" max="6146" width="5.625" customWidth="1"/>
    <col min="6147" max="6147" width="5.25" customWidth="1"/>
    <col min="6148" max="6148" width="61.75" customWidth="1"/>
    <col min="6149" max="6152" width="4.625" customWidth="1"/>
    <col min="6154" max="6154" width="5" customWidth="1"/>
    <col min="6155" max="6155" width="17.875" customWidth="1"/>
    <col min="6156" max="6156" width="0" hidden="1" customWidth="1"/>
    <col min="6401" max="6401" width="5.125" customWidth="1"/>
    <col min="6402" max="6402" width="5.625" customWidth="1"/>
    <col min="6403" max="6403" width="5.25" customWidth="1"/>
    <col min="6404" max="6404" width="61.75" customWidth="1"/>
    <col min="6405" max="6408" width="4.625" customWidth="1"/>
    <col min="6410" max="6410" width="5" customWidth="1"/>
    <col min="6411" max="6411" width="17.875" customWidth="1"/>
    <col min="6412" max="6412" width="0" hidden="1" customWidth="1"/>
    <col min="6657" max="6657" width="5.125" customWidth="1"/>
    <col min="6658" max="6658" width="5.625" customWidth="1"/>
    <col min="6659" max="6659" width="5.25" customWidth="1"/>
    <col min="6660" max="6660" width="61.75" customWidth="1"/>
    <col min="6661" max="6664" width="4.625" customWidth="1"/>
    <col min="6666" max="6666" width="5" customWidth="1"/>
    <col min="6667" max="6667" width="17.875" customWidth="1"/>
    <col min="6668" max="6668" width="0" hidden="1" customWidth="1"/>
    <col min="6913" max="6913" width="5.125" customWidth="1"/>
    <col min="6914" max="6914" width="5.625" customWidth="1"/>
    <col min="6915" max="6915" width="5.25" customWidth="1"/>
    <col min="6916" max="6916" width="61.75" customWidth="1"/>
    <col min="6917" max="6920" width="4.625" customWidth="1"/>
    <col min="6922" max="6922" width="5" customWidth="1"/>
    <col min="6923" max="6923" width="17.875" customWidth="1"/>
    <col min="6924" max="6924" width="0" hidden="1" customWidth="1"/>
    <col min="7169" max="7169" width="5.125" customWidth="1"/>
    <col min="7170" max="7170" width="5.625" customWidth="1"/>
    <col min="7171" max="7171" width="5.25" customWidth="1"/>
    <col min="7172" max="7172" width="61.75" customWidth="1"/>
    <col min="7173" max="7176" width="4.625" customWidth="1"/>
    <col min="7178" max="7178" width="5" customWidth="1"/>
    <col min="7179" max="7179" width="17.875" customWidth="1"/>
    <col min="7180" max="7180" width="0" hidden="1" customWidth="1"/>
    <col min="7425" max="7425" width="5.125" customWidth="1"/>
    <col min="7426" max="7426" width="5.625" customWidth="1"/>
    <col min="7427" max="7427" width="5.25" customWidth="1"/>
    <col min="7428" max="7428" width="61.75" customWidth="1"/>
    <col min="7429" max="7432" width="4.625" customWidth="1"/>
    <col min="7434" max="7434" width="5" customWidth="1"/>
    <col min="7435" max="7435" width="17.875" customWidth="1"/>
    <col min="7436" max="7436" width="0" hidden="1" customWidth="1"/>
    <col min="7681" max="7681" width="5.125" customWidth="1"/>
    <col min="7682" max="7682" width="5.625" customWidth="1"/>
    <col min="7683" max="7683" width="5.25" customWidth="1"/>
    <col min="7684" max="7684" width="61.75" customWidth="1"/>
    <col min="7685" max="7688" width="4.625" customWidth="1"/>
    <col min="7690" max="7690" width="5" customWidth="1"/>
    <col min="7691" max="7691" width="17.875" customWidth="1"/>
    <col min="7692" max="7692" width="0" hidden="1" customWidth="1"/>
    <col min="7937" max="7937" width="5.125" customWidth="1"/>
    <col min="7938" max="7938" width="5.625" customWidth="1"/>
    <col min="7939" max="7939" width="5.25" customWidth="1"/>
    <col min="7940" max="7940" width="61.75" customWidth="1"/>
    <col min="7941" max="7944" width="4.625" customWidth="1"/>
    <col min="7946" max="7946" width="5" customWidth="1"/>
    <col min="7947" max="7947" width="17.875" customWidth="1"/>
    <col min="7948" max="7948" width="0" hidden="1" customWidth="1"/>
    <col min="8193" max="8193" width="5.125" customWidth="1"/>
    <col min="8194" max="8194" width="5.625" customWidth="1"/>
    <col min="8195" max="8195" width="5.25" customWidth="1"/>
    <col min="8196" max="8196" width="61.75" customWidth="1"/>
    <col min="8197" max="8200" width="4.625" customWidth="1"/>
    <col min="8202" max="8202" width="5" customWidth="1"/>
    <col min="8203" max="8203" width="17.875" customWidth="1"/>
    <col min="8204" max="8204" width="0" hidden="1" customWidth="1"/>
    <col min="8449" max="8449" width="5.125" customWidth="1"/>
    <col min="8450" max="8450" width="5.625" customWidth="1"/>
    <col min="8451" max="8451" width="5.25" customWidth="1"/>
    <col min="8452" max="8452" width="61.75" customWidth="1"/>
    <col min="8453" max="8456" width="4.625" customWidth="1"/>
    <col min="8458" max="8458" width="5" customWidth="1"/>
    <col min="8459" max="8459" width="17.875" customWidth="1"/>
    <col min="8460" max="8460" width="0" hidden="1" customWidth="1"/>
    <col min="8705" max="8705" width="5.125" customWidth="1"/>
    <col min="8706" max="8706" width="5.625" customWidth="1"/>
    <col min="8707" max="8707" width="5.25" customWidth="1"/>
    <col min="8708" max="8708" width="61.75" customWidth="1"/>
    <col min="8709" max="8712" width="4.625" customWidth="1"/>
    <col min="8714" max="8714" width="5" customWidth="1"/>
    <col min="8715" max="8715" width="17.875" customWidth="1"/>
    <col min="8716" max="8716" width="0" hidden="1" customWidth="1"/>
    <col min="8961" max="8961" width="5.125" customWidth="1"/>
    <col min="8962" max="8962" width="5.625" customWidth="1"/>
    <col min="8963" max="8963" width="5.25" customWidth="1"/>
    <col min="8964" max="8964" width="61.75" customWidth="1"/>
    <col min="8965" max="8968" width="4.625" customWidth="1"/>
    <col min="8970" max="8970" width="5" customWidth="1"/>
    <col min="8971" max="8971" width="17.875" customWidth="1"/>
    <col min="8972" max="8972" width="0" hidden="1" customWidth="1"/>
    <col min="9217" max="9217" width="5.125" customWidth="1"/>
    <col min="9218" max="9218" width="5.625" customWidth="1"/>
    <col min="9219" max="9219" width="5.25" customWidth="1"/>
    <col min="9220" max="9220" width="61.75" customWidth="1"/>
    <col min="9221" max="9224" width="4.625" customWidth="1"/>
    <col min="9226" max="9226" width="5" customWidth="1"/>
    <col min="9227" max="9227" width="17.875" customWidth="1"/>
    <col min="9228" max="9228" width="0" hidden="1" customWidth="1"/>
    <col min="9473" max="9473" width="5.125" customWidth="1"/>
    <col min="9474" max="9474" width="5.625" customWidth="1"/>
    <col min="9475" max="9475" width="5.25" customWidth="1"/>
    <col min="9476" max="9476" width="61.75" customWidth="1"/>
    <col min="9477" max="9480" width="4.625" customWidth="1"/>
    <col min="9482" max="9482" width="5" customWidth="1"/>
    <col min="9483" max="9483" width="17.875" customWidth="1"/>
    <col min="9484" max="9484" width="0" hidden="1" customWidth="1"/>
    <col min="9729" max="9729" width="5.125" customWidth="1"/>
    <col min="9730" max="9730" width="5.625" customWidth="1"/>
    <col min="9731" max="9731" width="5.25" customWidth="1"/>
    <col min="9732" max="9732" width="61.75" customWidth="1"/>
    <col min="9733" max="9736" width="4.625" customWidth="1"/>
    <col min="9738" max="9738" width="5" customWidth="1"/>
    <col min="9739" max="9739" width="17.875" customWidth="1"/>
    <col min="9740" max="9740" width="0" hidden="1" customWidth="1"/>
    <col min="9985" max="9985" width="5.125" customWidth="1"/>
    <col min="9986" max="9986" width="5.625" customWidth="1"/>
    <col min="9987" max="9987" width="5.25" customWidth="1"/>
    <col min="9988" max="9988" width="61.75" customWidth="1"/>
    <col min="9989" max="9992" width="4.625" customWidth="1"/>
    <col min="9994" max="9994" width="5" customWidth="1"/>
    <col min="9995" max="9995" width="17.875" customWidth="1"/>
    <col min="9996" max="9996" width="0" hidden="1" customWidth="1"/>
    <col min="10241" max="10241" width="5.125" customWidth="1"/>
    <col min="10242" max="10242" width="5.625" customWidth="1"/>
    <col min="10243" max="10243" width="5.25" customWidth="1"/>
    <col min="10244" max="10244" width="61.75" customWidth="1"/>
    <col min="10245" max="10248" width="4.625" customWidth="1"/>
    <col min="10250" max="10250" width="5" customWidth="1"/>
    <col min="10251" max="10251" width="17.875" customWidth="1"/>
    <col min="10252" max="10252" width="0" hidden="1" customWidth="1"/>
    <col min="10497" max="10497" width="5.125" customWidth="1"/>
    <col min="10498" max="10498" width="5.625" customWidth="1"/>
    <col min="10499" max="10499" width="5.25" customWidth="1"/>
    <col min="10500" max="10500" width="61.75" customWidth="1"/>
    <col min="10501" max="10504" width="4.625" customWidth="1"/>
    <col min="10506" max="10506" width="5" customWidth="1"/>
    <col min="10507" max="10507" width="17.875" customWidth="1"/>
    <col min="10508" max="10508" width="0" hidden="1" customWidth="1"/>
    <col min="10753" max="10753" width="5.125" customWidth="1"/>
    <col min="10754" max="10754" width="5.625" customWidth="1"/>
    <col min="10755" max="10755" width="5.25" customWidth="1"/>
    <col min="10756" max="10756" width="61.75" customWidth="1"/>
    <col min="10757" max="10760" width="4.625" customWidth="1"/>
    <col min="10762" max="10762" width="5" customWidth="1"/>
    <col min="10763" max="10763" width="17.875" customWidth="1"/>
    <col min="10764" max="10764" width="0" hidden="1" customWidth="1"/>
    <col min="11009" max="11009" width="5.125" customWidth="1"/>
    <col min="11010" max="11010" width="5.625" customWidth="1"/>
    <col min="11011" max="11011" width="5.25" customWidth="1"/>
    <col min="11012" max="11012" width="61.75" customWidth="1"/>
    <col min="11013" max="11016" width="4.625" customWidth="1"/>
    <col min="11018" max="11018" width="5" customWidth="1"/>
    <col min="11019" max="11019" width="17.875" customWidth="1"/>
    <col min="11020" max="11020" width="0" hidden="1" customWidth="1"/>
    <col min="11265" max="11265" width="5.125" customWidth="1"/>
    <col min="11266" max="11266" width="5.625" customWidth="1"/>
    <col min="11267" max="11267" width="5.25" customWidth="1"/>
    <col min="11268" max="11268" width="61.75" customWidth="1"/>
    <col min="11269" max="11272" width="4.625" customWidth="1"/>
    <col min="11274" max="11274" width="5" customWidth="1"/>
    <col min="11275" max="11275" width="17.875" customWidth="1"/>
    <col min="11276" max="11276" width="0" hidden="1" customWidth="1"/>
    <col min="11521" max="11521" width="5.125" customWidth="1"/>
    <col min="11522" max="11522" width="5.625" customWidth="1"/>
    <col min="11523" max="11523" width="5.25" customWidth="1"/>
    <col min="11524" max="11524" width="61.75" customWidth="1"/>
    <col min="11525" max="11528" width="4.625" customWidth="1"/>
    <col min="11530" max="11530" width="5" customWidth="1"/>
    <col min="11531" max="11531" width="17.875" customWidth="1"/>
    <col min="11532" max="11532" width="0" hidden="1" customWidth="1"/>
    <col min="11777" max="11777" width="5.125" customWidth="1"/>
    <col min="11778" max="11778" width="5.625" customWidth="1"/>
    <col min="11779" max="11779" width="5.25" customWidth="1"/>
    <col min="11780" max="11780" width="61.75" customWidth="1"/>
    <col min="11781" max="11784" width="4.625" customWidth="1"/>
    <col min="11786" max="11786" width="5" customWidth="1"/>
    <col min="11787" max="11787" width="17.875" customWidth="1"/>
    <col min="11788" max="11788" width="0" hidden="1" customWidth="1"/>
    <col min="12033" max="12033" width="5.125" customWidth="1"/>
    <col min="12034" max="12034" width="5.625" customWidth="1"/>
    <col min="12035" max="12035" width="5.25" customWidth="1"/>
    <col min="12036" max="12036" width="61.75" customWidth="1"/>
    <col min="12037" max="12040" width="4.625" customWidth="1"/>
    <col min="12042" max="12042" width="5" customWidth="1"/>
    <col min="12043" max="12043" width="17.875" customWidth="1"/>
    <col min="12044" max="12044" width="0" hidden="1" customWidth="1"/>
    <col min="12289" max="12289" width="5.125" customWidth="1"/>
    <col min="12290" max="12290" width="5.625" customWidth="1"/>
    <col min="12291" max="12291" width="5.25" customWidth="1"/>
    <col min="12292" max="12292" width="61.75" customWidth="1"/>
    <col min="12293" max="12296" width="4.625" customWidth="1"/>
    <col min="12298" max="12298" width="5" customWidth="1"/>
    <col min="12299" max="12299" width="17.875" customWidth="1"/>
    <col min="12300" max="12300" width="0" hidden="1" customWidth="1"/>
    <col min="12545" max="12545" width="5.125" customWidth="1"/>
    <col min="12546" max="12546" width="5.625" customWidth="1"/>
    <col min="12547" max="12547" width="5.25" customWidth="1"/>
    <col min="12548" max="12548" width="61.75" customWidth="1"/>
    <col min="12549" max="12552" width="4.625" customWidth="1"/>
    <col min="12554" max="12554" width="5" customWidth="1"/>
    <col min="12555" max="12555" width="17.875" customWidth="1"/>
    <col min="12556" max="12556" width="0" hidden="1" customWidth="1"/>
    <col min="12801" max="12801" width="5.125" customWidth="1"/>
    <col min="12802" max="12802" width="5.625" customWidth="1"/>
    <col min="12803" max="12803" width="5.25" customWidth="1"/>
    <col min="12804" max="12804" width="61.75" customWidth="1"/>
    <col min="12805" max="12808" width="4.625" customWidth="1"/>
    <col min="12810" max="12810" width="5" customWidth="1"/>
    <col min="12811" max="12811" width="17.875" customWidth="1"/>
    <col min="12812" max="12812" width="0" hidden="1" customWidth="1"/>
    <col min="13057" max="13057" width="5.125" customWidth="1"/>
    <col min="13058" max="13058" width="5.625" customWidth="1"/>
    <col min="13059" max="13059" width="5.25" customWidth="1"/>
    <col min="13060" max="13060" width="61.75" customWidth="1"/>
    <col min="13061" max="13064" width="4.625" customWidth="1"/>
    <col min="13066" max="13066" width="5" customWidth="1"/>
    <col min="13067" max="13067" width="17.875" customWidth="1"/>
    <col min="13068" max="13068" width="0" hidden="1" customWidth="1"/>
    <col min="13313" max="13313" width="5.125" customWidth="1"/>
    <col min="13314" max="13314" width="5.625" customWidth="1"/>
    <col min="13315" max="13315" width="5.25" customWidth="1"/>
    <col min="13316" max="13316" width="61.75" customWidth="1"/>
    <col min="13317" max="13320" width="4.625" customWidth="1"/>
    <col min="13322" max="13322" width="5" customWidth="1"/>
    <col min="13323" max="13323" width="17.875" customWidth="1"/>
    <col min="13324" max="13324" width="0" hidden="1" customWidth="1"/>
    <col min="13569" max="13569" width="5.125" customWidth="1"/>
    <col min="13570" max="13570" width="5.625" customWidth="1"/>
    <col min="13571" max="13571" width="5.25" customWidth="1"/>
    <col min="13572" max="13572" width="61.75" customWidth="1"/>
    <col min="13573" max="13576" width="4.625" customWidth="1"/>
    <col min="13578" max="13578" width="5" customWidth="1"/>
    <col min="13579" max="13579" width="17.875" customWidth="1"/>
    <col min="13580" max="13580" width="0" hidden="1" customWidth="1"/>
    <col min="13825" max="13825" width="5.125" customWidth="1"/>
    <col min="13826" max="13826" width="5.625" customWidth="1"/>
    <col min="13827" max="13827" width="5.25" customWidth="1"/>
    <col min="13828" max="13828" width="61.75" customWidth="1"/>
    <col min="13829" max="13832" width="4.625" customWidth="1"/>
    <col min="13834" max="13834" width="5" customWidth="1"/>
    <col min="13835" max="13835" width="17.875" customWidth="1"/>
    <col min="13836" max="13836" width="0" hidden="1" customWidth="1"/>
    <col min="14081" max="14081" width="5.125" customWidth="1"/>
    <col min="14082" max="14082" width="5.625" customWidth="1"/>
    <col min="14083" max="14083" width="5.25" customWidth="1"/>
    <col min="14084" max="14084" width="61.75" customWidth="1"/>
    <col min="14085" max="14088" width="4.625" customWidth="1"/>
    <col min="14090" max="14090" width="5" customWidth="1"/>
    <col min="14091" max="14091" width="17.875" customWidth="1"/>
    <col min="14092" max="14092" width="0" hidden="1" customWidth="1"/>
    <col min="14337" max="14337" width="5.125" customWidth="1"/>
    <col min="14338" max="14338" width="5.625" customWidth="1"/>
    <col min="14339" max="14339" width="5.25" customWidth="1"/>
    <col min="14340" max="14340" width="61.75" customWidth="1"/>
    <col min="14341" max="14344" width="4.625" customWidth="1"/>
    <col min="14346" max="14346" width="5" customWidth="1"/>
    <col min="14347" max="14347" width="17.875" customWidth="1"/>
    <col min="14348" max="14348" width="0" hidden="1" customWidth="1"/>
    <col min="14593" max="14593" width="5.125" customWidth="1"/>
    <col min="14594" max="14594" width="5.625" customWidth="1"/>
    <col min="14595" max="14595" width="5.25" customWidth="1"/>
    <col min="14596" max="14596" width="61.75" customWidth="1"/>
    <col min="14597" max="14600" width="4.625" customWidth="1"/>
    <col min="14602" max="14602" width="5" customWidth="1"/>
    <col min="14603" max="14603" width="17.875" customWidth="1"/>
    <col min="14604" max="14604" width="0" hidden="1" customWidth="1"/>
    <col min="14849" max="14849" width="5.125" customWidth="1"/>
    <col min="14850" max="14850" width="5.625" customWidth="1"/>
    <col min="14851" max="14851" width="5.25" customWidth="1"/>
    <col min="14852" max="14852" width="61.75" customWidth="1"/>
    <col min="14853" max="14856" width="4.625" customWidth="1"/>
    <col min="14858" max="14858" width="5" customWidth="1"/>
    <col min="14859" max="14859" width="17.875" customWidth="1"/>
    <col min="14860" max="14860" width="0" hidden="1" customWidth="1"/>
    <col min="15105" max="15105" width="5.125" customWidth="1"/>
    <col min="15106" max="15106" width="5.625" customWidth="1"/>
    <col min="15107" max="15107" width="5.25" customWidth="1"/>
    <col min="15108" max="15108" width="61.75" customWidth="1"/>
    <col min="15109" max="15112" width="4.625" customWidth="1"/>
    <col min="15114" max="15114" width="5" customWidth="1"/>
    <col min="15115" max="15115" width="17.875" customWidth="1"/>
    <col min="15116" max="15116" width="0" hidden="1" customWidth="1"/>
    <col min="15361" max="15361" width="5.125" customWidth="1"/>
    <col min="15362" max="15362" width="5.625" customWidth="1"/>
    <col min="15363" max="15363" width="5.25" customWidth="1"/>
    <col min="15364" max="15364" width="61.75" customWidth="1"/>
    <col min="15365" max="15368" width="4.625" customWidth="1"/>
    <col min="15370" max="15370" width="5" customWidth="1"/>
    <col min="15371" max="15371" width="17.875" customWidth="1"/>
    <col min="15372" max="15372" width="0" hidden="1" customWidth="1"/>
    <col min="15617" max="15617" width="5.125" customWidth="1"/>
    <col min="15618" max="15618" width="5.625" customWidth="1"/>
    <col min="15619" max="15619" width="5.25" customWidth="1"/>
    <col min="15620" max="15620" width="61.75" customWidth="1"/>
    <col min="15621" max="15624" width="4.625" customWidth="1"/>
    <col min="15626" max="15626" width="5" customWidth="1"/>
    <col min="15627" max="15627" width="17.875" customWidth="1"/>
    <col min="15628" max="15628" width="0" hidden="1" customWidth="1"/>
    <col min="15873" max="15873" width="5.125" customWidth="1"/>
    <col min="15874" max="15874" width="5.625" customWidth="1"/>
    <col min="15875" max="15875" width="5.25" customWidth="1"/>
    <col min="15876" max="15876" width="61.75" customWidth="1"/>
    <col min="15877" max="15880" width="4.625" customWidth="1"/>
    <col min="15882" max="15882" width="5" customWidth="1"/>
    <col min="15883" max="15883" width="17.875" customWidth="1"/>
    <col min="15884" max="15884" width="0" hidden="1" customWidth="1"/>
    <col min="16129" max="16129" width="5.125" customWidth="1"/>
    <col min="16130" max="16130" width="5.625" customWidth="1"/>
    <col min="16131" max="16131" width="5.25" customWidth="1"/>
    <col min="16132" max="16132" width="61.75" customWidth="1"/>
    <col min="16133" max="16136" width="4.625" customWidth="1"/>
    <col min="16138" max="16138" width="5" customWidth="1"/>
    <col min="16139" max="16139" width="17.875" customWidth="1"/>
    <col min="16140" max="16140" width="0" hidden="1" customWidth="1"/>
  </cols>
  <sheetData>
    <row r="4" spans="1:12" ht="15" customHeight="1">
      <c r="A4" s="706" t="s">
        <v>387</v>
      </c>
      <c r="B4" s="707"/>
      <c r="C4" s="707"/>
      <c r="D4" s="707"/>
      <c r="E4" s="707"/>
      <c r="F4" s="707"/>
      <c r="G4" s="707"/>
      <c r="H4" s="707"/>
      <c r="I4" s="372"/>
      <c r="J4" s="372"/>
      <c r="K4" s="372"/>
      <c r="L4" s="372"/>
    </row>
    <row r="5" spans="1:12" ht="15" customHeight="1">
      <c r="A5" s="708" t="s">
        <v>368</v>
      </c>
      <c r="B5" s="709"/>
      <c r="C5" s="709"/>
      <c r="D5" s="709"/>
      <c r="E5" s="709"/>
      <c r="F5" s="709"/>
      <c r="G5" s="709"/>
      <c r="H5" s="709"/>
      <c r="I5" s="256"/>
      <c r="J5" s="256"/>
      <c r="K5" s="256"/>
      <c r="L5" s="256"/>
    </row>
    <row r="6" spans="1:12" ht="15" customHeight="1">
      <c r="A6" s="710" t="s">
        <v>0</v>
      </c>
      <c r="B6" s="711" t="s">
        <v>1</v>
      </c>
      <c r="C6" s="711" t="s">
        <v>29</v>
      </c>
      <c r="D6" s="711" t="s">
        <v>2</v>
      </c>
      <c r="E6" s="712" t="s">
        <v>586</v>
      </c>
      <c r="F6" s="712"/>
      <c r="G6" s="713" t="s">
        <v>587</v>
      </c>
      <c r="H6" s="713"/>
      <c r="I6" s="713" t="s">
        <v>369</v>
      </c>
      <c r="J6" s="713"/>
      <c r="K6" s="713" t="s">
        <v>41</v>
      </c>
      <c r="L6" s="713"/>
    </row>
    <row r="7" spans="1:12" ht="15" customHeight="1">
      <c r="A7" s="710"/>
      <c r="B7" s="711"/>
      <c r="C7" s="711"/>
      <c r="D7" s="711"/>
      <c r="E7" s="712"/>
      <c r="F7" s="712"/>
      <c r="G7" s="713"/>
      <c r="H7" s="713"/>
      <c r="I7" s="713"/>
      <c r="J7" s="713"/>
      <c r="K7" s="713"/>
      <c r="L7" s="713"/>
    </row>
    <row r="8" spans="1:12" ht="15" customHeight="1">
      <c r="A8" s="704" t="s">
        <v>370</v>
      </c>
      <c r="B8" s="475" t="s">
        <v>371</v>
      </c>
      <c r="C8" s="476">
        <v>1</v>
      </c>
      <c r="D8" s="127" t="s">
        <v>388</v>
      </c>
      <c r="E8" s="359">
        <v>10</v>
      </c>
      <c r="F8" s="359"/>
      <c r="G8" s="359"/>
      <c r="H8" s="359"/>
      <c r="I8" s="359"/>
      <c r="J8" s="359"/>
      <c r="K8" s="477"/>
      <c r="L8" s="477"/>
    </row>
    <row r="9" spans="1:12" ht="15" customHeight="1">
      <c r="A9" s="704"/>
      <c r="B9" s="475"/>
      <c r="C9" s="476">
        <v>2</v>
      </c>
      <c r="D9" s="127" t="s">
        <v>389</v>
      </c>
      <c r="E9" s="359">
        <v>10</v>
      </c>
      <c r="F9" s="359"/>
      <c r="G9" s="359"/>
      <c r="H9" s="359"/>
      <c r="I9" s="359"/>
      <c r="J9" s="359"/>
      <c r="K9" s="477"/>
      <c r="L9" s="477"/>
    </row>
    <row r="10" spans="1:12" ht="15" customHeight="1">
      <c r="A10" s="704"/>
      <c r="B10" s="362"/>
      <c r="C10" s="478"/>
      <c r="D10" s="368" t="s">
        <v>372</v>
      </c>
      <c r="E10" s="369"/>
      <c r="F10" s="369"/>
      <c r="G10" s="370"/>
      <c r="H10" s="370"/>
      <c r="I10" s="370"/>
      <c r="J10" s="370"/>
      <c r="K10" s="370"/>
      <c r="L10" s="370"/>
    </row>
    <row r="11" spans="1:12" ht="15" customHeight="1">
      <c r="A11" s="704"/>
      <c r="B11" s="362"/>
      <c r="C11" s="478"/>
      <c r="D11" s="368" t="s">
        <v>160</v>
      </c>
      <c r="E11" s="369"/>
      <c r="F11" s="369"/>
      <c r="G11" s="370"/>
      <c r="H11" s="370"/>
      <c r="I11" s="370"/>
      <c r="J11" s="370"/>
      <c r="K11" s="370"/>
      <c r="L11" s="370"/>
    </row>
    <row r="12" spans="1:12" ht="15" customHeight="1">
      <c r="A12" s="702" t="s">
        <v>373</v>
      </c>
      <c r="B12" s="703" t="s">
        <v>374</v>
      </c>
      <c r="C12" s="479">
        <v>3</v>
      </c>
      <c r="D12" s="29" t="s">
        <v>375</v>
      </c>
      <c r="E12" s="360">
        <v>10</v>
      </c>
      <c r="F12" s="360"/>
      <c r="G12" s="359"/>
      <c r="H12" s="359"/>
      <c r="I12" s="359"/>
      <c r="J12" s="359"/>
      <c r="K12" s="477"/>
      <c r="L12" s="477"/>
    </row>
    <row r="13" spans="1:12" ht="15" customHeight="1">
      <c r="A13" s="702"/>
      <c r="B13" s="703"/>
      <c r="C13" s="479">
        <v>4</v>
      </c>
      <c r="D13" s="29" t="s">
        <v>376</v>
      </c>
      <c r="E13" s="360">
        <v>10</v>
      </c>
      <c r="F13" s="360"/>
      <c r="G13" s="359"/>
      <c r="H13" s="359"/>
      <c r="I13" s="359"/>
      <c r="J13" s="359"/>
      <c r="K13" s="477"/>
      <c r="L13" s="477"/>
    </row>
    <row r="14" spans="1:12" ht="15" customHeight="1">
      <c r="A14" s="702"/>
      <c r="B14" s="714" t="s">
        <v>377</v>
      </c>
      <c r="C14" s="479">
        <v>5</v>
      </c>
      <c r="D14" s="29" t="s">
        <v>378</v>
      </c>
      <c r="E14" s="360">
        <v>10</v>
      </c>
      <c r="F14" s="364"/>
      <c r="G14" s="359"/>
      <c r="H14" s="359"/>
      <c r="I14" s="359"/>
      <c r="J14" s="359"/>
      <c r="K14" s="477"/>
      <c r="L14" s="477"/>
    </row>
    <row r="15" spans="1:12" ht="15" customHeight="1">
      <c r="A15" s="702"/>
      <c r="B15" s="714"/>
      <c r="C15" s="479">
        <v>6</v>
      </c>
      <c r="D15" s="30" t="s">
        <v>390</v>
      </c>
      <c r="E15" s="360">
        <v>10</v>
      </c>
      <c r="F15" s="364"/>
      <c r="G15" s="359"/>
      <c r="H15" s="359"/>
      <c r="I15" s="359"/>
      <c r="J15" s="359"/>
      <c r="K15" s="477"/>
      <c r="L15" s="477"/>
    </row>
    <row r="16" spans="1:12" ht="15" customHeight="1">
      <c r="A16" s="702"/>
      <c r="B16" s="714"/>
      <c r="C16" s="479">
        <v>7</v>
      </c>
      <c r="D16" s="30" t="s">
        <v>391</v>
      </c>
      <c r="E16" s="360">
        <v>10</v>
      </c>
      <c r="F16" s="360"/>
      <c r="G16" s="359"/>
      <c r="H16" s="359"/>
      <c r="I16" s="359"/>
      <c r="J16" s="359"/>
      <c r="K16" s="361"/>
      <c r="L16" s="361"/>
    </row>
    <row r="17" spans="1:12" ht="15" customHeight="1">
      <c r="A17" s="473"/>
      <c r="B17" s="480"/>
      <c r="C17" s="371"/>
      <c r="D17" s="368" t="s">
        <v>379</v>
      </c>
      <c r="E17" s="373"/>
      <c r="F17" s="373"/>
      <c r="G17" s="370"/>
      <c r="H17" s="370"/>
      <c r="I17" s="370"/>
      <c r="J17" s="370"/>
      <c r="K17" s="370"/>
      <c r="L17" s="370"/>
    </row>
    <row r="18" spans="1:12" ht="15" customHeight="1">
      <c r="A18" s="473"/>
      <c r="B18" s="480"/>
      <c r="C18" s="371"/>
      <c r="D18" s="368" t="s">
        <v>160</v>
      </c>
      <c r="E18" s="374"/>
      <c r="F18" s="374"/>
      <c r="G18" s="370"/>
      <c r="H18" s="370"/>
      <c r="I18" s="370"/>
      <c r="J18" s="370"/>
      <c r="K18" s="370"/>
      <c r="L18" s="370"/>
    </row>
    <row r="19" spans="1:12" ht="15" customHeight="1">
      <c r="A19" s="702" t="s">
        <v>85</v>
      </c>
      <c r="B19" s="481" t="s">
        <v>380</v>
      </c>
      <c r="C19" s="479">
        <v>8</v>
      </c>
      <c r="D19" s="29" t="s">
        <v>392</v>
      </c>
      <c r="E19" s="360">
        <v>10</v>
      </c>
      <c r="F19" s="360"/>
      <c r="G19" s="359"/>
      <c r="H19" s="359"/>
      <c r="I19" s="359"/>
      <c r="J19" s="359"/>
      <c r="K19" s="477"/>
      <c r="L19" s="477"/>
    </row>
    <row r="20" spans="1:12" ht="15" customHeight="1">
      <c r="A20" s="702"/>
      <c r="B20" s="703" t="s">
        <v>381</v>
      </c>
      <c r="C20" s="479">
        <v>9</v>
      </c>
      <c r="D20" s="29" t="s">
        <v>386</v>
      </c>
      <c r="E20" s="360">
        <v>10</v>
      </c>
      <c r="F20" s="364"/>
      <c r="G20" s="359"/>
      <c r="H20" s="359"/>
      <c r="I20" s="359"/>
      <c r="J20" s="359"/>
      <c r="K20" s="477"/>
      <c r="L20" s="477"/>
    </row>
    <row r="21" spans="1:12" ht="15" customHeight="1">
      <c r="A21" s="702"/>
      <c r="B21" s="703"/>
      <c r="C21" s="479">
        <v>10</v>
      </c>
      <c r="D21" s="29" t="s">
        <v>382</v>
      </c>
      <c r="E21" s="360">
        <v>10</v>
      </c>
      <c r="F21" s="364"/>
      <c r="G21" s="359"/>
      <c r="H21" s="359"/>
      <c r="I21" s="359"/>
      <c r="J21" s="359"/>
      <c r="K21" s="361"/>
      <c r="L21" s="361"/>
    </row>
    <row r="22" spans="1:12" ht="15" customHeight="1">
      <c r="A22" s="473"/>
      <c r="B22" s="363"/>
      <c r="C22" s="371"/>
      <c r="D22" s="368" t="s">
        <v>383</v>
      </c>
      <c r="E22" s="373"/>
      <c r="F22" s="373"/>
      <c r="G22" s="370"/>
      <c r="H22" s="370"/>
      <c r="I22" s="370"/>
      <c r="J22" s="370"/>
      <c r="K22" s="370"/>
      <c r="L22" s="370"/>
    </row>
    <row r="23" spans="1:12" ht="15" customHeight="1">
      <c r="A23" s="473"/>
      <c r="B23" s="363"/>
      <c r="C23" s="371"/>
      <c r="D23" s="368" t="s">
        <v>160</v>
      </c>
      <c r="E23" s="374"/>
      <c r="F23" s="374"/>
      <c r="G23" s="370"/>
      <c r="H23" s="370"/>
      <c r="I23" s="370"/>
      <c r="J23" s="370"/>
      <c r="K23" s="370"/>
      <c r="L23" s="370"/>
    </row>
    <row r="24" spans="1:12" ht="15" customHeight="1">
      <c r="A24" s="704" t="s">
        <v>67</v>
      </c>
      <c r="B24" s="705" t="s">
        <v>384</v>
      </c>
      <c r="C24" s="705"/>
      <c r="D24" s="705"/>
      <c r="E24" s="365"/>
      <c r="F24" s="365"/>
      <c r="G24" s="366"/>
      <c r="H24" s="366"/>
      <c r="I24" s="366"/>
      <c r="J24" s="366"/>
      <c r="K24" s="366"/>
      <c r="L24" s="366"/>
    </row>
    <row r="25" spans="1:12" ht="15" customHeight="1">
      <c r="A25" s="704"/>
      <c r="B25" s="705" t="s">
        <v>385</v>
      </c>
      <c r="C25" s="705"/>
      <c r="D25" s="705"/>
      <c r="E25" s="474"/>
      <c r="F25" s="474"/>
      <c r="G25" s="367"/>
      <c r="H25" s="367"/>
      <c r="I25" s="367"/>
      <c r="J25" s="367"/>
      <c r="K25" s="367"/>
      <c r="L25" s="367"/>
    </row>
  </sheetData>
  <mergeCells count="19">
    <mergeCell ref="I6:J7"/>
    <mergeCell ref="K6:L7"/>
    <mergeCell ref="A8:A11"/>
    <mergeCell ref="A12:A16"/>
    <mergeCell ref="B12:B13"/>
    <mergeCell ref="B14:B16"/>
    <mergeCell ref="A4:H4"/>
    <mergeCell ref="A5:H5"/>
    <mergeCell ref="A6:A7"/>
    <mergeCell ref="B6:B7"/>
    <mergeCell ref="C6:C7"/>
    <mergeCell ref="D6:D7"/>
    <mergeCell ref="E6:F7"/>
    <mergeCell ref="G6:H7"/>
    <mergeCell ref="A19:A21"/>
    <mergeCell ref="B20:B21"/>
    <mergeCell ref="A24:A25"/>
    <mergeCell ref="B24:D24"/>
    <mergeCell ref="B25:D2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A106" sqref="A106:XFD584"/>
    </sheetView>
  </sheetViews>
  <sheetFormatPr defaultRowHeight="14.25"/>
  <cols>
    <col min="1" max="1" width="5.375" customWidth="1"/>
    <col min="2" max="2" width="5.625" customWidth="1"/>
    <col min="3" max="3" width="4.125" bestFit="1" customWidth="1"/>
    <col min="4" max="4" width="58" customWidth="1"/>
    <col min="5" max="20" width="3.125" customWidth="1"/>
  </cols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rightToLeft="1" workbookViewId="0">
      <selection activeCell="H19" sqref="H19"/>
    </sheetView>
  </sheetViews>
  <sheetFormatPr defaultRowHeight="14.25"/>
  <cols>
    <col min="1" max="1" width="4.75" customWidth="1"/>
    <col min="2" max="2" width="7.375" customWidth="1"/>
    <col min="3" max="3" width="4.25" customWidth="1"/>
    <col min="4" max="4" width="50.125" customWidth="1"/>
    <col min="5" max="5" width="6.625" customWidth="1"/>
    <col min="6" max="18" width="4.625" customWidth="1"/>
    <col min="19" max="19" width="5.375" customWidth="1"/>
    <col min="20" max="20" width="6.875" customWidth="1"/>
  </cols>
  <sheetData>
    <row r="1" spans="1:20" ht="18">
      <c r="A1" s="606" t="s">
        <v>393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</row>
    <row r="2" spans="1:20" ht="15" thickBot="1">
      <c r="A2" s="607" t="s">
        <v>217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07"/>
    </row>
    <row r="3" spans="1:20" ht="15.75" thickTop="1" thickBot="1">
      <c r="A3" s="608" t="s">
        <v>0</v>
      </c>
      <c r="B3" s="610" t="s">
        <v>1</v>
      </c>
      <c r="C3" s="612" t="s">
        <v>29</v>
      </c>
      <c r="D3" s="614" t="s">
        <v>214</v>
      </c>
      <c r="E3" s="616" t="s">
        <v>394</v>
      </c>
      <c r="F3" s="616"/>
      <c r="G3" s="616" t="s">
        <v>395</v>
      </c>
      <c r="H3" s="616"/>
      <c r="I3" s="616" t="s">
        <v>396</v>
      </c>
      <c r="J3" s="616"/>
      <c r="K3" s="521" t="s">
        <v>397</v>
      </c>
      <c r="L3" s="521"/>
      <c r="M3" s="521" t="s">
        <v>398</v>
      </c>
      <c r="N3" s="521"/>
      <c r="O3" s="521" t="s">
        <v>399</v>
      </c>
      <c r="P3" s="521"/>
      <c r="Q3" s="521" t="s">
        <v>400</v>
      </c>
      <c r="R3" s="521"/>
      <c r="S3" s="745" t="s">
        <v>41</v>
      </c>
      <c r="T3" s="746"/>
    </row>
    <row r="4" spans="1:20" ht="15.75" thickTop="1" thickBot="1">
      <c r="A4" s="609"/>
      <c r="B4" s="611"/>
      <c r="C4" s="613"/>
      <c r="D4" s="615"/>
      <c r="E4" s="247" t="s">
        <v>36</v>
      </c>
      <c r="F4" s="247" t="s">
        <v>37</v>
      </c>
      <c r="G4" s="247" t="s">
        <v>36</v>
      </c>
      <c r="H4" s="247" t="s">
        <v>37</v>
      </c>
      <c r="I4" s="247" t="s">
        <v>36</v>
      </c>
      <c r="J4" s="247" t="s">
        <v>37</v>
      </c>
      <c r="K4" s="247" t="s">
        <v>36</v>
      </c>
      <c r="L4" s="247" t="s">
        <v>37</v>
      </c>
      <c r="M4" s="247" t="s">
        <v>36</v>
      </c>
      <c r="N4" s="247" t="s">
        <v>37</v>
      </c>
      <c r="O4" s="247" t="s">
        <v>36</v>
      </c>
      <c r="P4" s="247" t="s">
        <v>37</v>
      </c>
      <c r="Q4" s="247" t="s">
        <v>36</v>
      </c>
      <c r="R4" s="247" t="s">
        <v>37</v>
      </c>
      <c r="S4" s="247" t="s">
        <v>39</v>
      </c>
      <c r="T4" s="247" t="s">
        <v>40</v>
      </c>
    </row>
    <row r="5" spans="1:20" ht="17.25" thickTop="1" thickBot="1">
      <c r="A5" s="747" t="s">
        <v>401</v>
      </c>
      <c r="B5" s="601" t="s">
        <v>402</v>
      </c>
      <c r="C5" s="272">
        <v>1</v>
      </c>
      <c r="D5" s="375" t="s">
        <v>403</v>
      </c>
      <c r="E5" s="253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357"/>
      <c r="T5" s="357"/>
    </row>
    <row r="6" spans="1:20" ht="17.25" thickTop="1" thickBot="1">
      <c r="A6" s="748"/>
      <c r="B6" s="750"/>
      <c r="C6" s="272">
        <v>2</v>
      </c>
      <c r="D6" s="376" t="s">
        <v>404</v>
      </c>
      <c r="E6" s="253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357"/>
      <c r="T6" s="357"/>
    </row>
    <row r="7" spans="1:20" ht="17.25" thickTop="1" thickBot="1">
      <c r="A7" s="748"/>
      <c r="B7" s="747" t="s">
        <v>405</v>
      </c>
      <c r="C7" s="272">
        <v>3</v>
      </c>
      <c r="D7" s="377" t="s">
        <v>406</v>
      </c>
      <c r="E7" s="253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357"/>
      <c r="T7" s="357"/>
    </row>
    <row r="8" spans="1:20" ht="17.25" thickTop="1" thickBot="1">
      <c r="A8" s="748"/>
      <c r="B8" s="748"/>
      <c r="C8" s="272">
        <v>4</v>
      </c>
      <c r="D8" s="375" t="s">
        <v>407</v>
      </c>
      <c r="E8" s="253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357"/>
      <c r="T8" s="357"/>
    </row>
    <row r="9" spans="1:20" ht="17.25" thickTop="1" thickBot="1">
      <c r="A9" s="748"/>
      <c r="B9" s="748"/>
      <c r="C9" s="272">
        <v>5</v>
      </c>
      <c r="D9" s="378" t="s">
        <v>408</v>
      </c>
      <c r="E9" s="253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357"/>
      <c r="T9" s="357"/>
    </row>
    <row r="10" spans="1:20" ht="25.5" thickTop="1" thickBot="1">
      <c r="A10" s="748"/>
      <c r="B10" s="748"/>
      <c r="C10" s="272">
        <v>6</v>
      </c>
      <c r="D10" s="379" t="s">
        <v>409</v>
      </c>
      <c r="E10" s="253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357"/>
      <c r="T10" s="357"/>
    </row>
    <row r="11" spans="1:20" ht="17.25" thickTop="1" thickBot="1">
      <c r="A11" s="748"/>
      <c r="B11" s="748"/>
      <c r="C11" s="272">
        <v>7</v>
      </c>
      <c r="D11" s="379" t="s">
        <v>410</v>
      </c>
      <c r="E11" s="253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357"/>
      <c r="T11" s="357"/>
    </row>
    <row r="12" spans="1:20" ht="25.5" thickTop="1" thickBot="1">
      <c r="A12" s="748"/>
      <c r="B12" s="748"/>
      <c r="C12" s="272">
        <v>8</v>
      </c>
      <c r="D12" s="379" t="s">
        <v>411</v>
      </c>
      <c r="E12" s="253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357"/>
      <c r="T12" s="357"/>
    </row>
    <row r="13" spans="1:20" ht="17.25" thickTop="1" thickBot="1">
      <c r="A13" s="748"/>
      <c r="B13" s="748"/>
      <c r="C13" s="272">
        <v>9</v>
      </c>
      <c r="D13" s="377" t="s">
        <v>412</v>
      </c>
      <c r="E13" s="253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357"/>
      <c r="T13" s="357"/>
    </row>
    <row r="14" spans="1:20" ht="17.25" thickTop="1" thickBot="1">
      <c r="A14" s="748"/>
      <c r="B14" s="748"/>
      <c r="C14" s="272">
        <v>10</v>
      </c>
      <c r="D14" s="375" t="s">
        <v>413</v>
      </c>
      <c r="E14" s="253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357"/>
      <c r="T14" s="357"/>
    </row>
    <row r="15" spans="1:20" ht="17.25" thickTop="1" thickBot="1">
      <c r="A15" s="748"/>
      <c r="B15" s="748"/>
      <c r="C15" s="272">
        <v>11</v>
      </c>
      <c r="D15" s="376" t="s">
        <v>414</v>
      </c>
      <c r="E15" s="253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357"/>
      <c r="T15" s="357"/>
    </row>
    <row r="16" spans="1:20" ht="17.25" thickTop="1" thickBot="1">
      <c r="A16" s="748"/>
      <c r="B16" s="748"/>
      <c r="C16" s="272">
        <v>12</v>
      </c>
      <c r="D16" s="377" t="s">
        <v>415</v>
      </c>
      <c r="E16" s="253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357"/>
      <c r="T16" s="357"/>
    </row>
    <row r="17" spans="1:20" ht="25.5" thickTop="1" thickBot="1">
      <c r="A17" s="748"/>
      <c r="B17" s="748"/>
      <c r="C17" s="272">
        <v>13</v>
      </c>
      <c r="D17" s="380" t="s">
        <v>416</v>
      </c>
      <c r="E17" s="253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357"/>
      <c r="T17" s="357"/>
    </row>
    <row r="18" spans="1:20" ht="17.25" thickTop="1" thickBot="1">
      <c r="A18" s="748"/>
      <c r="B18" s="748"/>
      <c r="C18" s="272">
        <v>14</v>
      </c>
      <c r="D18" s="375" t="s">
        <v>417</v>
      </c>
      <c r="E18" s="253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357"/>
      <c r="T18" s="357"/>
    </row>
    <row r="19" spans="1:20" ht="17.25" thickTop="1" thickBot="1">
      <c r="A19" s="748"/>
      <c r="B19" s="748"/>
      <c r="C19" s="272">
        <v>15</v>
      </c>
      <c r="D19" s="377" t="s">
        <v>418</v>
      </c>
      <c r="E19" s="253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357"/>
      <c r="T19" s="357"/>
    </row>
    <row r="20" spans="1:20" ht="17.25" thickTop="1" thickBot="1">
      <c r="A20" s="748"/>
      <c r="B20" s="748"/>
      <c r="C20" s="272">
        <v>16</v>
      </c>
      <c r="D20" s="380" t="s">
        <v>106</v>
      </c>
      <c r="E20" s="253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357"/>
      <c r="T20" s="357"/>
    </row>
    <row r="21" spans="1:20" ht="17.25" thickTop="1" thickBot="1">
      <c r="A21" s="748"/>
      <c r="B21" s="748"/>
      <c r="C21" s="272">
        <v>17</v>
      </c>
      <c r="D21" s="377" t="s">
        <v>419</v>
      </c>
      <c r="E21" s="253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357"/>
      <c r="T21" s="357"/>
    </row>
    <row r="22" spans="1:20" ht="17.25" thickTop="1" thickBot="1">
      <c r="A22" s="748"/>
      <c r="B22" s="748"/>
      <c r="C22" s="272">
        <v>18</v>
      </c>
      <c r="D22" s="375" t="s">
        <v>27</v>
      </c>
      <c r="E22" s="253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357"/>
      <c r="T22" s="357"/>
    </row>
    <row r="23" spans="1:20" ht="17.25" thickTop="1" thickBot="1">
      <c r="A23" s="748"/>
      <c r="B23" s="748"/>
      <c r="C23" s="272">
        <v>19</v>
      </c>
      <c r="D23" s="378" t="s">
        <v>28</v>
      </c>
      <c r="E23" s="253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357"/>
      <c r="T23" s="357"/>
    </row>
    <row r="24" spans="1:20" ht="17.25" thickTop="1" thickBot="1">
      <c r="A24" s="748"/>
      <c r="B24" s="748"/>
      <c r="C24" s="3"/>
      <c r="D24" s="2" t="s">
        <v>420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"/>
      <c r="T24" s="358"/>
    </row>
    <row r="25" spans="1:20" ht="17.25" thickTop="1" thickBot="1">
      <c r="A25" s="749"/>
      <c r="B25" s="749"/>
      <c r="C25" s="3"/>
      <c r="D25" s="2" t="s">
        <v>38</v>
      </c>
      <c r="E25" s="381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358"/>
      <c r="T25" s="358"/>
    </row>
    <row r="26" spans="1:20" ht="17.25" thickTop="1" thickBot="1">
      <c r="A26" s="590" t="s">
        <v>79</v>
      </c>
      <c r="B26" s="741" t="s">
        <v>421</v>
      </c>
      <c r="C26" s="255">
        <v>20</v>
      </c>
      <c r="D26" s="375" t="s">
        <v>35</v>
      </c>
      <c r="E26" s="253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6"/>
      <c r="T26" s="6"/>
    </row>
    <row r="27" spans="1:20" ht="17.25" thickTop="1" thickBot="1">
      <c r="A27" s="590"/>
      <c r="B27" s="593"/>
      <c r="C27" s="255">
        <v>21</v>
      </c>
      <c r="D27" s="378" t="s">
        <v>49</v>
      </c>
      <c r="E27" s="253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6"/>
      <c r="T27" s="6"/>
    </row>
    <row r="28" spans="1:20" ht="17.25" thickTop="1" thickBot="1">
      <c r="A28" s="590"/>
      <c r="B28" s="593"/>
      <c r="C28" s="255">
        <v>22</v>
      </c>
      <c r="D28" s="379" t="s">
        <v>50</v>
      </c>
      <c r="E28" s="253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6"/>
      <c r="T28" s="6"/>
    </row>
    <row r="29" spans="1:20" ht="17.25" thickTop="1" thickBot="1">
      <c r="A29" s="590"/>
      <c r="B29" s="593"/>
      <c r="C29" s="255">
        <v>23</v>
      </c>
      <c r="D29" s="377" t="s">
        <v>51</v>
      </c>
      <c r="E29" s="253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6"/>
      <c r="T29" s="6"/>
    </row>
    <row r="30" spans="1:20" ht="17.25" thickTop="1" thickBot="1">
      <c r="A30" s="590"/>
      <c r="B30" s="742" t="s">
        <v>422</v>
      </c>
      <c r="C30" s="255">
        <v>24</v>
      </c>
      <c r="D30" s="376" t="s">
        <v>54</v>
      </c>
      <c r="E30" s="253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6"/>
      <c r="T30" s="6"/>
    </row>
    <row r="31" spans="1:20" ht="17.25" thickTop="1" thickBot="1">
      <c r="A31" s="590"/>
      <c r="B31" s="743"/>
      <c r="C31" s="255">
        <v>25</v>
      </c>
      <c r="D31" s="379" t="s">
        <v>20</v>
      </c>
      <c r="E31" s="253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6"/>
      <c r="T31" s="6"/>
    </row>
    <row r="32" spans="1:20" ht="17.25" thickTop="1" thickBot="1">
      <c r="A32" s="590"/>
      <c r="B32" s="744"/>
      <c r="C32" s="255">
        <v>26</v>
      </c>
      <c r="D32" s="382" t="s">
        <v>197</v>
      </c>
      <c r="E32" s="253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6"/>
      <c r="T32" s="6"/>
    </row>
    <row r="33" spans="1:20" ht="17.25" thickTop="1" thickBot="1">
      <c r="A33" s="590"/>
      <c r="B33" s="257"/>
      <c r="C33" s="356"/>
      <c r="D33" s="2" t="s">
        <v>420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5"/>
      <c r="T33" s="358"/>
    </row>
    <row r="34" spans="1:20" ht="17.25" thickTop="1" thickBot="1">
      <c r="A34" s="590"/>
      <c r="B34" s="257"/>
      <c r="C34" s="356"/>
      <c r="D34" s="2" t="s">
        <v>38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358"/>
      <c r="T34" s="358"/>
    </row>
    <row r="35" spans="1:20" ht="16.5" thickTop="1">
      <c r="A35" s="266"/>
      <c r="B35" s="267"/>
      <c r="C35" s="268"/>
      <c r="D35" s="383"/>
      <c r="E35" s="269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16"/>
      <c r="T35" s="16"/>
    </row>
    <row r="36" spans="1:20" ht="18">
      <c r="A36" s="606" t="s">
        <v>423</v>
      </c>
      <c r="B36" s="606"/>
      <c r="C36" s="606"/>
      <c r="D36" s="606"/>
      <c r="E36" s="606"/>
      <c r="F36" s="606"/>
      <c r="G36" s="606"/>
      <c r="H36" s="606"/>
      <c r="I36" s="606"/>
      <c r="J36" s="606"/>
      <c r="K36" s="606"/>
      <c r="L36" s="606"/>
      <c r="M36" s="606"/>
      <c r="N36" s="606"/>
      <c r="O36" s="606"/>
      <c r="P36" s="606"/>
      <c r="Q36" s="606"/>
      <c r="R36" s="606"/>
      <c r="S36" s="606"/>
      <c r="T36" s="606"/>
    </row>
    <row r="37" spans="1:20" ht="15.75" thickBot="1">
      <c r="A37" s="487" t="s">
        <v>42</v>
      </c>
      <c r="B37" s="487"/>
      <c r="C37" s="487"/>
      <c r="D37" s="487"/>
      <c r="E37" s="487"/>
      <c r="F37" s="487"/>
      <c r="G37" s="487"/>
      <c r="H37" s="487"/>
      <c r="I37" s="487"/>
      <c r="J37" s="487"/>
      <c r="K37" s="487"/>
      <c r="L37" s="487"/>
      <c r="M37" s="487"/>
      <c r="N37" s="487"/>
      <c r="O37" s="487"/>
      <c r="P37" s="487"/>
      <c r="Q37" s="488"/>
      <c r="R37" s="488"/>
      <c r="S37" s="488"/>
      <c r="T37" s="488"/>
    </row>
    <row r="38" spans="1:20" ht="15.75" thickTop="1" thickBot="1">
      <c r="A38" s="510" t="s">
        <v>0</v>
      </c>
      <c r="B38" s="512" t="s">
        <v>1</v>
      </c>
      <c r="C38" s="507" t="s">
        <v>29</v>
      </c>
      <c r="D38" s="490" t="s">
        <v>2</v>
      </c>
      <c r="E38" s="496" t="s">
        <v>394</v>
      </c>
      <c r="F38" s="496"/>
      <c r="G38" s="496" t="s">
        <v>395</v>
      </c>
      <c r="H38" s="496"/>
      <c r="I38" s="496" t="s">
        <v>396</v>
      </c>
      <c r="J38" s="496"/>
      <c r="K38" s="504" t="s">
        <v>397</v>
      </c>
      <c r="L38" s="504"/>
      <c r="M38" s="504" t="s">
        <v>398</v>
      </c>
      <c r="N38" s="504"/>
      <c r="O38" s="504" t="s">
        <v>399</v>
      </c>
      <c r="P38" s="540"/>
      <c r="Q38" s="715" t="s">
        <v>400</v>
      </c>
      <c r="R38" s="716"/>
      <c r="S38" s="521" t="s">
        <v>41</v>
      </c>
      <c r="T38" s="521"/>
    </row>
    <row r="39" spans="1:20" ht="15.75" thickTop="1" thickBot="1">
      <c r="A39" s="723"/>
      <c r="B39" s="724"/>
      <c r="C39" s="725"/>
      <c r="D39" s="506"/>
      <c r="E39" s="247" t="s">
        <v>36</v>
      </c>
      <c r="F39" s="247" t="s">
        <v>37</v>
      </c>
      <c r="G39" s="247" t="s">
        <v>36</v>
      </c>
      <c r="H39" s="247" t="s">
        <v>37</v>
      </c>
      <c r="I39" s="247" t="s">
        <v>36</v>
      </c>
      <c r="J39" s="247" t="s">
        <v>37</v>
      </c>
      <c r="K39" s="247" t="s">
        <v>36</v>
      </c>
      <c r="L39" s="247" t="s">
        <v>37</v>
      </c>
      <c r="M39" s="247" t="s">
        <v>36</v>
      </c>
      <c r="N39" s="247" t="s">
        <v>37</v>
      </c>
      <c r="O39" s="247" t="s">
        <v>36</v>
      </c>
      <c r="P39" s="384" t="s">
        <v>37</v>
      </c>
      <c r="Q39" s="384" t="s">
        <v>424</v>
      </c>
      <c r="R39" s="384" t="s">
        <v>425</v>
      </c>
      <c r="S39" s="247" t="s">
        <v>39</v>
      </c>
      <c r="T39" s="247" t="s">
        <v>40</v>
      </c>
    </row>
    <row r="40" spans="1:20" ht="17.25" thickTop="1" thickBot="1">
      <c r="A40" s="726" t="s">
        <v>94</v>
      </c>
      <c r="B40" s="727" t="s">
        <v>426</v>
      </c>
      <c r="C40" s="255">
        <v>27</v>
      </c>
      <c r="D40" s="375" t="s">
        <v>21</v>
      </c>
      <c r="E40" s="253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385"/>
      <c r="Q40" s="385"/>
      <c r="R40" s="385"/>
      <c r="S40" s="6"/>
      <c r="T40" s="6"/>
    </row>
    <row r="41" spans="1:20" ht="17.25" thickTop="1" thickBot="1">
      <c r="A41" s="726"/>
      <c r="B41" s="728"/>
      <c r="C41" s="255">
        <v>28</v>
      </c>
      <c r="D41" s="376" t="s">
        <v>22</v>
      </c>
      <c r="E41" s="253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385"/>
      <c r="Q41" s="385"/>
      <c r="R41" s="385"/>
      <c r="S41" s="6"/>
      <c r="T41" s="6"/>
    </row>
    <row r="42" spans="1:20" ht="17.25" thickTop="1" thickBot="1">
      <c r="A42" s="726"/>
      <c r="B42" s="728"/>
      <c r="C42" s="255">
        <v>29</v>
      </c>
      <c r="D42" s="377" t="s">
        <v>23</v>
      </c>
      <c r="E42" s="253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385"/>
      <c r="Q42" s="385"/>
      <c r="R42" s="385"/>
      <c r="S42" s="6"/>
      <c r="T42" s="6"/>
    </row>
    <row r="43" spans="1:20" ht="17.25" thickTop="1" thickBot="1">
      <c r="A43" s="726"/>
      <c r="B43" s="728"/>
      <c r="C43" s="255">
        <v>30</v>
      </c>
      <c r="D43" s="380" t="s">
        <v>427</v>
      </c>
      <c r="E43" s="253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385"/>
      <c r="Q43" s="385"/>
      <c r="R43" s="385"/>
      <c r="S43" s="6"/>
      <c r="T43" s="6"/>
    </row>
    <row r="44" spans="1:20" ht="17.25" thickTop="1" thickBot="1">
      <c r="A44" s="726"/>
      <c r="B44" s="729"/>
      <c r="C44" s="255">
        <v>31</v>
      </c>
      <c r="D44" s="377" t="s">
        <v>167</v>
      </c>
      <c r="E44" s="253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6"/>
      <c r="T44" s="6"/>
    </row>
    <row r="45" spans="1:20" ht="25.5" thickTop="1" thickBot="1">
      <c r="A45" s="726"/>
      <c r="B45" s="730" t="s">
        <v>55</v>
      </c>
      <c r="C45" s="255">
        <v>32</v>
      </c>
      <c r="D45" s="375" t="s">
        <v>56</v>
      </c>
      <c r="E45" s="253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6"/>
      <c r="T45" s="6"/>
    </row>
    <row r="46" spans="1:20" ht="17.25" thickTop="1" thickBot="1">
      <c r="A46" s="726"/>
      <c r="B46" s="731"/>
      <c r="C46" s="255">
        <v>33</v>
      </c>
      <c r="D46" s="376" t="s">
        <v>428</v>
      </c>
      <c r="E46" s="253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6"/>
      <c r="T46" s="6"/>
    </row>
    <row r="47" spans="1:20" ht="25.5" thickTop="1" thickBot="1">
      <c r="A47" s="726"/>
      <c r="B47" s="731"/>
      <c r="C47" s="255">
        <v>34</v>
      </c>
      <c r="D47" s="377" t="s">
        <v>429</v>
      </c>
      <c r="E47" s="253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6"/>
      <c r="T47" s="6"/>
    </row>
    <row r="48" spans="1:20" ht="17.25" thickTop="1" thickBot="1">
      <c r="A48" s="726"/>
      <c r="B48" s="732" t="s">
        <v>430</v>
      </c>
      <c r="C48" s="255">
        <v>35</v>
      </c>
      <c r="D48" s="380" t="s">
        <v>64</v>
      </c>
      <c r="E48" s="253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6"/>
      <c r="T48" s="6"/>
    </row>
    <row r="49" spans="1:20" ht="17.25" thickTop="1" thickBot="1">
      <c r="A49" s="726"/>
      <c r="B49" s="732"/>
      <c r="C49" s="255">
        <v>36</v>
      </c>
      <c r="D49" s="380" t="s">
        <v>63</v>
      </c>
      <c r="E49" s="253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6"/>
      <c r="T49" s="6"/>
    </row>
    <row r="50" spans="1:20" ht="25.5" thickTop="1" thickBot="1">
      <c r="A50" s="726"/>
      <c r="B50" s="732"/>
      <c r="C50" s="255">
        <v>37</v>
      </c>
      <c r="D50" s="377" t="s">
        <v>431</v>
      </c>
      <c r="E50" s="253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6"/>
      <c r="T50" s="6"/>
    </row>
    <row r="51" spans="1:20" ht="25.5" thickTop="1" thickBot="1">
      <c r="A51" s="726"/>
      <c r="B51" s="732"/>
      <c r="C51" s="255">
        <v>38</v>
      </c>
      <c r="D51" s="375" t="s">
        <v>432</v>
      </c>
      <c r="E51" s="253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6"/>
      <c r="T51" s="6"/>
    </row>
    <row r="52" spans="1:20" ht="17.25" thickTop="1" thickBot="1">
      <c r="A52" s="726"/>
      <c r="B52" s="732"/>
      <c r="C52" s="255">
        <v>39</v>
      </c>
      <c r="D52" s="378" t="s">
        <v>32</v>
      </c>
      <c r="E52" s="253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6"/>
      <c r="T52" s="6"/>
    </row>
    <row r="53" spans="1:20" ht="17.25" thickTop="1" thickBot="1">
      <c r="A53" s="726"/>
      <c r="B53" s="732"/>
      <c r="C53" s="255">
        <v>40</v>
      </c>
      <c r="D53" s="379" t="s">
        <v>33</v>
      </c>
      <c r="E53" s="253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6"/>
      <c r="T53" s="6"/>
    </row>
    <row r="54" spans="1:20" ht="17.25" thickTop="1" thickBot="1">
      <c r="A54" s="726"/>
      <c r="B54" s="732"/>
      <c r="C54" s="255">
        <v>41</v>
      </c>
      <c r="D54" s="377" t="s">
        <v>12</v>
      </c>
      <c r="E54" s="253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6"/>
      <c r="T54" s="6"/>
    </row>
    <row r="55" spans="1:20" ht="17.25" thickTop="1" thickBot="1">
      <c r="A55" s="726"/>
      <c r="B55" s="732"/>
      <c r="C55" s="255">
        <v>42</v>
      </c>
      <c r="D55" s="379" t="s">
        <v>13</v>
      </c>
      <c r="E55" s="253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6"/>
      <c r="T55" s="6"/>
    </row>
    <row r="56" spans="1:20" ht="17.25" thickTop="1" thickBot="1">
      <c r="A56" s="726"/>
      <c r="B56" s="732"/>
      <c r="C56" s="255">
        <v>43</v>
      </c>
      <c r="D56" s="379" t="s">
        <v>433</v>
      </c>
      <c r="E56" s="253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6"/>
      <c r="T56" s="6"/>
    </row>
    <row r="57" spans="1:20" ht="17.25" thickTop="1" thickBot="1">
      <c r="A57" s="726"/>
      <c r="B57" s="732"/>
      <c r="C57" s="255">
        <v>44</v>
      </c>
      <c r="D57" s="377" t="s">
        <v>434</v>
      </c>
      <c r="E57" s="253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6"/>
      <c r="T57" s="6"/>
    </row>
    <row r="58" spans="1:20" ht="17.25" thickTop="1" thickBot="1">
      <c r="A58" s="726"/>
      <c r="B58" s="732"/>
      <c r="C58" s="255">
        <v>45</v>
      </c>
      <c r="D58" s="377" t="s">
        <v>14</v>
      </c>
      <c r="E58" s="253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6"/>
      <c r="T58" s="6"/>
    </row>
    <row r="59" spans="1:20" ht="17.25" thickTop="1" thickBot="1">
      <c r="A59" s="726"/>
      <c r="B59" s="732"/>
      <c r="C59" s="255">
        <v>46</v>
      </c>
      <c r="D59" s="375" t="s">
        <v>34</v>
      </c>
      <c r="E59" s="253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6"/>
      <c r="T59" s="6"/>
    </row>
    <row r="60" spans="1:20" ht="17.25" thickTop="1" thickBot="1">
      <c r="A60" s="726"/>
      <c r="B60" s="732"/>
      <c r="C60" s="255">
        <v>47</v>
      </c>
      <c r="D60" s="376" t="s">
        <v>435</v>
      </c>
      <c r="E60" s="253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6"/>
      <c r="T60" s="6"/>
    </row>
    <row r="61" spans="1:20" ht="17.25" thickTop="1" thickBot="1">
      <c r="A61" s="726"/>
      <c r="B61" s="732"/>
      <c r="C61" s="255">
        <v>48</v>
      </c>
      <c r="D61" s="379" t="s">
        <v>436</v>
      </c>
      <c r="E61" s="253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6"/>
      <c r="T61" s="6"/>
    </row>
    <row r="62" spans="1:20" ht="17.25" thickTop="1" thickBot="1">
      <c r="A62" s="726"/>
      <c r="B62" s="732"/>
      <c r="C62" s="255">
        <v>49</v>
      </c>
      <c r="D62" s="379" t="s">
        <v>437</v>
      </c>
      <c r="E62" s="253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6"/>
      <c r="T62" s="6"/>
    </row>
    <row r="63" spans="1:20" ht="17.25" thickTop="1" thickBot="1">
      <c r="A63" s="726"/>
      <c r="B63" s="733"/>
      <c r="C63" s="255">
        <v>50</v>
      </c>
      <c r="D63" s="377" t="s">
        <v>15</v>
      </c>
      <c r="E63" s="253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6"/>
      <c r="T63" s="6"/>
    </row>
    <row r="64" spans="1:20" ht="17.25" thickTop="1" thickBot="1">
      <c r="A64" s="386"/>
      <c r="B64" s="387"/>
      <c r="C64" s="3"/>
      <c r="D64" s="2" t="s">
        <v>88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5"/>
      <c r="T64" s="358"/>
    </row>
    <row r="65" spans="1:20" ht="17.25" thickTop="1" thickBot="1">
      <c r="A65" s="386"/>
      <c r="B65" s="388"/>
      <c r="C65" s="3"/>
      <c r="D65" s="2" t="s">
        <v>38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358"/>
      <c r="T65" s="358"/>
    </row>
    <row r="66" spans="1:20" ht="17.25" thickTop="1" thickBot="1">
      <c r="A66" s="734" t="s">
        <v>85</v>
      </c>
      <c r="B66" s="736" t="s">
        <v>438</v>
      </c>
      <c r="C66" s="255">
        <v>51</v>
      </c>
      <c r="D66" s="380" t="s">
        <v>24</v>
      </c>
      <c r="E66" s="253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6"/>
      <c r="T66" s="6"/>
    </row>
    <row r="67" spans="1:20" ht="17.25" thickTop="1" thickBot="1">
      <c r="A67" s="735"/>
      <c r="B67" s="737"/>
      <c r="C67" s="255">
        <v>52</v>
      </c>
      <c r="D67" s="375" t="s">
        <v>200</v>
      </c>
      <c r="E67" s="253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6"/>
      <c r="T67" s="6"/>
    </row>
    <row r="68" spans="1:20" ht="17.25" thickTop="1" thickBot="1">
      <c r="A68" s="735"/>
      <c r="B68" s="737"/>
      <c r="C68" s="255">
        <v>53</v>
      </c>
      <c r="D68" s="377" t="s">
        <v>26</v>
      </c>
      <c r="E68" s="253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6"/>
      <c r="T68" s="6"/>
    </row>
    <row r="69" spans="1:20" ht="17.25" thickTop="1" thickBot="1">
      <c r="A69" s="735"/>
      <c r="B69" s="738"/>
      <c r="C69" s="255">
        <v>54</v>
      </c>
      <c r="D69" s="380" t="s">
        <v>439</v>
      </c>
      <c r="E69" s="253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6"/>
      <c r="T69" s="6"/>
    </row>
    <row r="70" spans="1:20" ht="17.25" thickTop="1" thickBot="1">
      <c r="A70" s="735"/>
      <c r="B70" s="739" t="s">
        <v>440</v>
      </c>
      <c r="C70" s="255">
        <v>55</v>
      </c>
      <c r="D70" s="377" t="s">
        <v>441</v>
      </c>
      <c r="E70" s="253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6"/>
      <c r="T70" s="6"/>
    </row>
    <row r="71" spans="1:20" ht="17.25" thickTop="1" thickBot="1">
      <c r="A71" s="735"/>
      <c r="B71" s="740"/>
      <c r="C71" s="255">
        <v>56</v>
      </c>
      <c r="D71" s="375" t="s">
        <v>442</v>
      </c>
      <c r="E71" s="253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6"/>
      <c r="T71" s="6"/>
    </row>
    <row r="72" spans="1:20" ht="17.25" thickTop="1" thickBot="1">
      <c r="A72" s="386"/>
      <c r="B72" s="387"/>
      <c r="C72" s="3"/>
      <c r="D72" s="2" t="s">
        <v>174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5"/>
      <c r="T72" s="358"/>
    </row>
    <row r="73" spans="1:20" ht="17.25" thickTop="1" thickBot="1">
      <c r="A73" s="389"/>
      <c r="B73" s="387"/>
      <c r="C73" s="3"/>
      <c r="D73" s="2" t="s">
        <v>38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358"/>
      <c r="T73" s="358"/>
    </row>
    <row r="74" spans="1:20" ht="16.5" thickTop="1">
      <c r="A74" s="390"/>
      <c r="B74" s="391"/>
      <c r="C74" s="23"/>
      <c r="D74" s="20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16"/>
      <c r="T74" s="16"/>
    </row>
    <row r="75" spans="1:20" ht="15.75">
      <c r="A75" s="390"/>
      <c r="B75" s="391"/>
      <c r="C75" s="23"/>
      <c r="D75" s="20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16"/>
      <c r="T75" s="16"/>
    </row>
    <row r="76" spans="1:20" ht="18">
      <c r="A76" s="606" t="s">
        <v>443</v>
      </c>
      <c r="B76" s="606"/>
      <c r="C76" s="606"/>
      <c r="D76" s="606"/>
      <c r="E76" s="606"/>
      <c r="F76" s="606"/>
      <c r="G76" s="606"/>
      <c r="H76" s="606"/>
      <c r="I76" s="606"/>
      <c r="J76" s="606"/>
      <c r="K76" s="606"/>
      <c r="L76" s="606"/>
      <c r="M76" s="606"/>
      <c r="N76" s="606"/>
      <c r="O76" s="606"/>
      <c r="P76" s="606"/>
      <c r="Q76" s="606"/>
      <c r="R76" s="606"/>
      <c r="S76" s="606"/>
      <c r="T76" s="606"/>
    </row>
    <row r="77" spans="1:20" ht="15.75" thickBot="1">
      <c r="A77" s="487" t="s">
        <v>42</v>
      </c>
      <c r="B77" s="487"/>
      <c r="C77" s="487"/>
      <c r="D77" s="487"/>
      <c r="E77" s="487"/>
      <c r="F77" s="487"/>
      <c r="G77" s="487"/>
      <c r="H77" s="487"/>
      <c r="I77" s="487"/>
      <c r="J77" s="487"/>
      <c r="K77" s="487"/>
      <c r="L77" s="487"/>
      <c r="M77" s="487"/>
      <c r="N77" s="487"/>
      <c r="O77" s="487"/>
      <c r="P77" s="487"/>
      <c r="Q77" s="488"/>
      <c r="R77" s="488"/>
      <c r="S77" s="488"/>
      <c r="T77" s="488"/>
    </row>
    <row r="78" spans="1:20" ht="15.75" thickTop="1" thickBot="1">
      <c r="A78" s="510" t="s">
        <v>0</v>
      </c>
      <c r="B78" s="512" t="s">
        <v>1</v>
      </c>
      <c r="C78" s="507" t="s">
        <v>29</v>
      </c>
      <c r="D78" s="490" t="s">
        <v>2</v>
      </c>
      <c r="E78" s="496" t="s">
        <v>394</v>
      </c>
      <c r="F78" s="496"/>
      <c r="G78" s="496" t="s">
        <v>395</v>
      </c>
      <c r="H78" s="496"/>
      <c r="I78" s="496" t="s">
        <v>396</v>
      </c>
      <c r="J78" s="496"/>
      <c r="K78" s="504" t="s">
        <v>444</v>
      </c>
      <c r="L78" s="504"/>
      <c r="M78" s="504" t="s">
        <v>398</v>
      </c>
      <c r="N78" s="504"/>
      <c r="O78" s="504" t="s">
        <v>399</v>
      </c>
      <c r="P78" s="540"/>
      <c r="Q78" s="715" t="s">
        <v>400</v>
      </c>
      <c r="R78" s="716"/>
      <c r="S78" s="521" t="s">
        <v>41</v>
      </c>
      <c r="T78" s="521"/>
    </row>
    <row r="79" spans="1:20" ht="15.75" thickTop="1" thickBot="1">
      <c r="A79" s="723"/>
      <c r="B79" s="724"/>
      <c r="C79" s="725"/>
      <c r="D79" s="506"/>
      <c r="E79" s="247" t="s">
        <v>36</v>
      </c>
      <c r="F79" s="247" t="s">
        <v>37</v>
      </c>
      <c r="G79" s="247" t="s">
        <v>36</v>
      </c>
      <c r="H79" s="247" t="s">
        <v>37</v>
      </c>
      <c r="I79" s="247" t="s">
        <v>36</v>
      </c>
      <c r="J79" s="247" t="s">
        <v>37</v>
      </c>
      <c r="K79" s="247" t="s">
        <v>36</v>
      </c>
      <c r="L79" s="247" t="s">
        <v>37</v>
      </c>
      <c r="M79" s="247" t="s">
        <v>36</v>
      </c>
      <c r="N79" s="247" t="s">
        <v>37</v>
      </c>
      <c r="O79" s="247" t="s">
        <v>36</v>
      </c>
      <c r="P79" s="384" t="s">
        <v>37</v>
      </c>
      <c r="Q79" s="384" t="s">
        <v>424</v>
      </c>
      <c r="R79" s="384" t="s">
        <v>425</v>
      </c>
      <c r="S79" s="247" t="s">
        <v>39</v>
      </c>
      <c r="T79" s="247" t="s">
        <v>40</v>
      </c>
    </row>
    <row r="80" spans="1:20" ht="25.5" thickTop="1" thickBot="1">
      <c r="A80" s="717" t="s">
        <v>70</v>
      </c>
      <c r="B80" s="717"/>
      <c r="C80" s="392">
        <v>57</v>
      </c>
      <c r="D80" s="393" t="s">
        <v>445</v>
      </c>
      <c r="E80" s="394"/>
      <c r="F80" s="395"/>
      <c r="G80" s="395"/>
      <c r="H80" s="395"/>
      <c r="I80" s="395"/>
      <c r="J80" s="395"/>
      <c r="K80" s="395"/>
      <c r="L80" s="395"/>
      <c r="M80" s="395"/>
      <c r="N80" s="395"/>
      <c r="O80" s="395"/>
      <c r="P80" s="395"/>
      <c r="Q80" s="395"/>
      <c r="R80" s="395"/>
      <c r="S80" s="15"/>
      <c r="T80" s="15"/>
    </row>
    <row r="81" spans="1:20" ht="17.25" thickTop="1" thickBot="1">
      <c r="A81" s="718"/>
      <c r="B81" s="718"/>
      <c r="C81" s="255">
        <v>58</v>
      </c>
      <c r="D81" s="379" t="s">
        <v>446</v>
      </c>
      <c r="E81" s="253"/>
      <c r="F81" s="251"/>
      <c r="G81" s="251"/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6"/>
      <c r="T81" s="6"/>
    </row>
    <row r="82" spans="1:20" ht="25.5" thickTop="1" thickBot="1">
      <c r="A82" s="718"/>
      <c r="B82" s="718"/>
      <c r="C82" s="255">
        <v>59</v>
      </c>
      <c r="D82" s="377" t="s">
        <v>447</v>
      </c>
      <c r="E82" s="253"/>
      <c r="F82" s="251"/>
      <c r="G82" s="251"/>
      <c r="H82" s="251"/>
      <c r="I82" s="251"/>
      <c r="J82" s="251"/>
      <c r="K82" s="251"/>
      <c r="L82" s="251"/>
      <c r="M82" s="251"/>
      <c r="N82" s="251"/>
      <c r="O82" s="251"/>
      <c r="P82" s="251"/>
      <c r="Q82" s="251"/>
      <c r="R82" s="251"/>
      <c r="S82" s="6"/>
      <c r="T82" s="6"/>
    </row>
    <row r="83" spans="1:20" ht="17.25" thickTop="1" thickBot="1">
      <c r="A83" s="718"/>
      <c r="B83" s="718"/>
      <c r="C83" s="392">
        <v>60</v>
      </c>
      <c r="D83" s="379" t="s">
        <v>448</v>
      </c>
      <c r="E83" s="253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6"/>
      <c r="T83" s="6"/>
    </row>
    <row r="84" spans="1:20" ht="25.5" thickTop="1" thickBot="1">
      <c r="A84" s="718"/>
      <c r="B84" s="718"/>
      <c r="C84" s="255">
        <v>61</v>
      </c>
      <c r="D84" s="379" t="s">
        <v>449</v>
      </c>
      <c r="E84" s="253"/>
      <c r="F84" s="251"/>
      <c r="G84" s="251"/>
      <c r="H84" s="251"/>
      <c r="I84" s="251"/>
      <c r="J84" s="251"/>
      <c r="K84" s="251"/>
      <c r="L84" s="251"/>
      <c r="M84" s="251"/>
      <c r="N84" s="251"/>
      <c r="O84" s="251"/>
      <c r="P84" s="251"/>
      <c r="Q84" s="251"/>
      <c r="R84" s="251"/>
      <c r="S84" s="6"/>
      <c r="T84" s="6"/>
    </row>
    <row r="85" spans="1:20" ht="25.5" thickTop="1" thickBot="1">
      <c r="A85" s="718"/>
      <c r="B85" s="718"/>
      <c r="C85" s="255">
        <v>62</v>
      </c>
      <c r="D85" s="377" t="s">
        <v>450</v>
      </c>
      <c r="E85" s="253"/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6"/>
      <c r="T85" s="6"/>
    </row>
    <row r="86" spans="1:20" ht="25.5" thickTop="1" thickBot="1">
      <c r="A86" s="718"/>
      <c r="B86" s="718"/>
      <c r="C86" s="392">
        <v>63</v>
      </c>
      <c r="D86" s="377" t="s">
        <v>451</v>
      </c>
      <c r="E86" s="253"/>
      <c r="F86" s="251"/>
      <c r="G86" s="251"/>
      <c r="H86" s="251"/>
      <c r="I86" s="251"/>
      <c r="J86" s="251"/>
      <c r="K86" s="251"/>
      <c r="L86" s="251"/>
      <c r="M86" s="251"/>
      <c r="N86" s="251"/>
      <c r="O86" s="251"/>
      <c r="P86" s="251"/>
      <c r="Q86" s="251"/>
      <c r="R86" s="251"/>
      <c r="S86" s="6"/>
      <c r="T86" s="6"/>
    </row>
    <row r="87" spans="1:20" ht="17.25" thickTop="1" thickBot="1">
      <c r="A87" s="718"/>
      <c r="B87" s="718"/>
      <c r="C87" s="255">
        <v>64</v>
      </c>
      <c r="D87" s="375" t="s">
        <v>452</v>
      </c>
      <c r="E87" s="253"/>
      <c r="F87" s="251"/>
      <c r="G87" s="251"/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6"/>
      <c r="T87" s="6"/>
    </row>
    <row r="88" spans="1:20" ht="17.25" thickTop="1" thickBot="1">
      <c r="A88" s="718"/>
      <c r="B88" s="718"/>
      <c r="C88" s="255">
        <v>65</v>
      </c>
      <c r="D88" s="376" t="s">
        <v>453</v>
      </c>
      <c r="E88" s="253"/>
      <c r="F88" s="251"/>
      <c r="G88" s="251"/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6"/>
      <c r="T88" s="6"/>
    </row>
    <row r="89" spans="1:20" ht="17.25" thickTop="1" thickBot="1">
      <c r="A89" s="718"/>
      <c r="B89" s="718"/>
      <c r="C89" s="392">
        <v>66</v>
      </c>
      <c r="D89" s="376" t="s">
        <v>454</v>
      </c>
      <c r="E89" s="253"/>
      <c r="F89" s="251"/>
      <c r="G89" s="251"/>
      <c r="H89" s="251"/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6"/>
      <c r="T89" s="6"/>
    </row>
    <row r="90" spans="1:20" ht="17.25" thickTop="1" thickBot="1">
      <c r="A90" s="386"/>
      <c r="B90" s="387"/>
      <c r="C90" s="3"/>
      <c r="D90" s="2" t="s">
        <v>174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5"/>
      <c r="T90" s="358"/>
    </row>
    <row r="91" spans="1:20" ht="17.25" thickTop="1" thickBot="1">
      <c r="A91" s="389"/>
      <c r="B91" s="387"/>
      <c r="C91" s="3"/>
      <c r="D91" s="2" t="s">
        <v>38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358"/>
      <c r="T91" s="358"/>
    </row>
    <row r="92" spans="1:20" ht="16.5" thickTop="1">
      <c r="A92" s="719" t="s">
        <v>67</v>
      </c>
      <c r="B92" s="721" t="s">
        <v>455</v>
      </c>
      <c r="C92" s="721"/>
      <c r="D92" s="721"/>
      <c r="E92" s="396"/>
      <c r="F92" s="396"/>
      <c r="G92" s="396"/>
      <c r="H92" s="396"/>
      <c r="I92" s="396"/>
      <c r="J92" s="396"/>
      <c r="K92" s="396"/>
      <c r="L92" s="396"/>
      <c r="M92" s="396"/>
      <c r="N92" s="396"/>
      <c r="O92" s="396"/>
      <c r="P92" s="396"/>
      <c r="Q92" s="396"/>
      <c r="R92" s="396"/>
      <c r="S92" s="397"/>
      <c r="T92" s="397"/>
    </row>
    <row r="93" spans="1:20" ht="16.5" thickBot="1">
      <c r="A93" s="720"/>
      <c r="B93" s="722" t="s">
        <v>456</v>
      </c>
      <c r="C93" s="722"/>
      <c r="D93" s="722"/>
      <c r="E93" s="398"/>
      <c r="F93" s="398"/>
      <c r="G93" s="398"/>
      <c r="H93" s="398"/>
      <c r="I93" s="398"/>
      <c r="J93" s="398"/>
      <c r="K93" s="398"/>
      <c r="L93" s="398"/>
      <c r="M93" s="398"/>
      <c r="N93" s="398"/>
      <c r="O93" s="398"/>
      <c r="P93" s="398"/>
      <c r="Q93" s="398"/>
      <c r="R93" s="398"/>
      <c r="S93" s="399"/>
      <c r="T93" s="399"/>
    </row>
  </sheetData>
  <mergeCells count="59">
    <mergeCell ref="A5:A25"/>
    <mergeCell ref="B5:B6"/>
    <mergeCell ref="B7:B25"/>
    <mergeCell ref="A1:T1"/>
    <mergeCell ref="A2:T2"/>
    <mergeCell ref="A3:A4"/>
    <mergeCell ref="B3:B4"/>
    <mergeCell ref="C3:C4"/>
    <mergeCell ref="D3:D4"/>
    <mergeCell ref="E3:F3"/>
    <mergeCell ref="G3:H3"/>
    <mergeCell ref="I3:J3"/>
    <mergeCell ref="K3:L3"/>
    <mergeCell ref="Q38:R38"/>
    <mergeCell ref="M3:N3"/>
    <mergeCell ref="O3:P3"/>
    <mergeCell ref="Q3:R3"/>
    <mergeCell ref="S3:T3"/>
    <mergeCell ref="G38:H38"/>
    <mergeCell ref="I38:J38"/>
    <mergeCell ref="A26:A34"/>
    <mergeCell ref="B26:B29"/>
    <mergeCell ref="B30:B32"/>
    <mergeCell ref="A36:T36"/>
    <mergeCell ref="A37:T37"/>
    <mergeCell ref="A38:A39"/>
    <mergeCell ref="B38:B39"/>
    <mergeCell ref="C38:C39"/>
    <mergeCell ref="D38:D39"/>
    <mergeCell ref="E38:F38"/>
    <mergeCell ref="S38:T38"/>
    <mergeCell ref="K38:L38"/>
    <mergeCell ref="M38:N38"/>
    <mergeCell ref="O38:P38"/>
    <mergeCell ref="A40:A63"/>
    <mergeCell ref="B40:B44"/>
    <mergeCell ref="B45:B47"/>
    <mergeCell ref="B48:B63"/>
    <mergeCell ref="A66:A71"/>
    <mergeCell ref="B66:B69"/>
    <mergeCell ref="B70:B71"/>
    <mergeCell ref="A92:A93"/>
    <mergeCell ref="B92:D92"/>
    <mergeCell ref="B93:D93"/>
    <mergeCell ref="A76:T76"/>
    <mergeCell ref="A77:T77"/>
    <mergeCell ref="A78:A79"/>
    <mergeCell ref="B78:B79"/>
    <mergeCell ref="C78:C79"/>
    <mergeCell ref="D78:D79"/>
    <mergeCell ref="E78:F78"/>
    <mergeCell ref="G78:H78"/>
    <mergeCell ref="I78:J78"/>
    <mergeCell ref="K78:L78"/>
    <mergeCell ref="M78:N78"/>
    <mergeCell ref="O78:P78"/>
    <mergeCell ref="Q78:R78"/>
    <mergeCell ref="S78:T78"/>
    <mergeCell ref="A80:B8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rightToLeft="1" workbookViewId="0">
      <selection activeCell="C10" sqref="C10"/>
    </sheetView>
  </sheetViews>
  <sheetFormatPr defaultRowHeight="14.25"/>
  <cols>
    <col min="1" max="1" width="4" customWidth="1"/>
    <col min="2" max="2" width="4.125" customWidth="1"/>
    <col min="3" max="3" width="3.375" customWidth="1"/>
    <col min="4" max="4" width="50.125" customWidth="1"/>
    <col min="5" max="5" width="4.375" customWidth="1"/>
    <col min="6" max="8" width="3.875" customWidth="1"/>
    <col min="9" max="10" width="3.75" customWidth="1"/>
    <col min="11" max="14" width="4" customWidth="1"/>
    <col min="15" max="15" width="3.625" customWidth="1"/>
    <col min="16" max="16" width="4.125" customWidth="1"/>
    <col min="17" max="18" width="3.75" customWidth="1"/>
  </cols>
  <sheetData>
    <row r="1" spans="1:18" ht="15.75" thickBot="1">
      <c r="A1" s="796" t="s">
        <v>588</v>
      </c>
      <c r="B1" s="796"/>
      <c r="C1" s="796"/>
      <c r="D1" s="796"/>
      <c r="E1" s="796"/>
      <c r="F1" s="796"/>
      <c r="G1" s="796"/>
      <c r="H1" s="796"/>
      <c r="I1" s="796"/>
      <c r="J1" s="796"/>
      <c r="K1" s="796"/>
      <c r="L1" s="796"/>
      <c r="M1" s="796"/>
      <c r="N1" s="796"/>
      <c r="O1" s="796"/>
      <c r="P1" s="796"/>
    </row>
    <row r="2" spans="1:18" ht="15" thickBot="1">
      <c r="A2" s="797"/>
      <c r="B2" s="798"/>
      <c r="C2" s="798"/>
      <c r="D2" s="799" t="s">
        <v>589</v>
      </c>
      <c r="E2" s="798" t="s">
        <v>590</v>
      </c>
      <c r="F2" s="798"/>
      <c r="G2" s="798"/>
      <c r="H2" s="798"/>
      <c r="I2" s="798"/>
      <c r="J2" s="798" t="s">
        <v>591</v>
      </c>
      <c r="K2" s="798"/>
      <c r="L2" s="798"/>
      <c r="M2" s="798" t="s">
        <v>592</v>
      </c>
      <c r="N2" s="798"/>
      <c r="O2" s="798"/>
      <c r="P2" s="800"/>
      <c r="Q2" s="801"/>
      <c r="R2" s="801"/>
    </row>
    <row r="3" spans="1:18">
      <c r="A3" s="802" t="s">
        <v>593</v>
      </c>
      <c r="B3" s="802" t="s">
        <v>594</v>
      </c>
      <c r="C3" s="802" t="s">
        <v>29</v>
      </c>
      <c r="D3" s="803" t="s">
        <v>2</v>
      </c>
      <c r="E3" s="804" t="s">
        <v>595</v>
      </c>
      <c r="F3" s="805"/>
      <c r="G3" s="806" t="s">
        <v>596</v>
      </c>
      <c r="H3" s="805"/>
      <c r="I3" s="806" t="s">
        <v>597</v>
      </c>
      <c r="J3" s="805"/>
      <c r="K3" s="806" t="s">
        <v>598</v>
      </c>
      <c r="L3" s="805"/>
      <c r="M3" s="806" t="s">
        <v>599</v>
      </c>
      <c r="N3" s="805"/>
      <c r="O3" s="806" t="s">
        <v>600</v>
      </c>
      <c r="P3" s="805"/>
      <c r="Q3" s="807" t="s">
        <v>41</v>
      </c>
      <c r="R3" s="808"/>
    </row>
    <row r="4" spans="1:18" ht="15" thickBot="1">
      <c r="A4" s="809"/>
      <c r="B4" s="809" t="s">
        <v>593</v>
      </c>
      <c r="C4" s="810"/>
      <c r="D4" s="803"/>
      <c r="E4" s="811" t="s">
        <v>424</v>
      </c>
      <c r="F4" s="812" t="s">
        <v>425</v>
      </c>
      <c r="G4" s="812" t="s">
        <v>424</v>
      </c>
      <c r="H4" s="812" t="s">
        <v>425</v>
      </c>
      <c r="I4" s="812" t="s">
        <v>424</v>
      </c>
      <c r="J4" s="812" t="s">
        <v>425</v>
      </c>
      <c r="K4" s="812" t="s">
        <v>424</v>
      </c>
      <c r="L4" s="812" t="s">
        <v>425</v>
      </c>
      <c r="M4" s="812" t="s">
        <v>424</v>
      </c>
      <c r="N4" s="812" t="s">
        <v>425</v>
      </c>
      <c r="O4" s="812" t="s">
        <v>424</v>
      </c>
      <c r="P4" s="812" t="s">
        <v>425</v>
      </c>
      <c r="Q4" s="813" t="s">
        <v>36</v>
      </c>
      <c r="R4" s="814" t="s">
        <v>37</v>
      </c>
    </row>
    <row r="5" spans="1:18" ht="15" thickBot="1">
      <c r="A5" s="815" t="s">
        <v>94</v>
      </c>
      <c r="B5" s="816" t="s">
        <v>601</v>
      </c>
      <c r="C5" s="817">
        <v>1</v>
      </c>
      <c r="D5" s="818" t="s">
        <v>602</v>
      </c>
      <c r="E5" s="819"/>
      <c r="F5" s="820"/>
      <c r="G5" s="821"/>
      <c r="H5" s="821"/>
      <c r="I5" s="821"/>
      <c r="J5" s="821"/>
      <c r="K5" s="821"/>
      <c r="L5" s="821"/>
      <c r="M5" s="821"/>
      <c r="N5" s="821"/>
      <c r="O5" s="821"/>
      <c r="P5" s="821"/>
      <c r="Q5" s="821" t="e">
        <f>AVERAGE(E5,G5,I5,K5,M5,O5)</f>
        <v>#DIV/0!</v>
      </c>
      <c r="R5" s="822" t="e">
        <f>AVERAGE(F5,H5,J5,L5,N5,P5)</f>
        <v>#DIV/0!</v>
      </c>
    </row>
    <row r="6" spans="1:18">
      <c r="A6" s="823"/>
      <c r="B6" s="824"/>
      <c r="C6" s="825">
        <v>2</v>
      </c>
      <c r="D6" s="826" t="s">
        <v>603</v>
      </c>
      <c r="E6" s="827"/>
      <c r="F6" s="828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 t="e">
        <f t="shared" ref="Q6:R54" si="0">AVERAGE(E6,G6,I6,K6,M6,O6)</f>
        <v>#DIV/0!</v>
      </c>
      <c r="R6" s="829" t="e">
        <f t="shared" si="0"/>
        <v>#DIV/0!</v>
      </c>
    </row>
    <row r="7" spans="1:18">
      <c r="A7" s="823"/>
      <c r="B7" s="824"/>
      <c r="C7" s="830">
        <v>3</v>
      </c>
      <c r="D7" s="831" t="s">
        <v>604</v>
      </c>
      <c r="E7" s="827"/>
      <c r="F7" s="828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 t="e">
        <f t="shared" si="0"/>
        <v>#DIV/0!</v>
      </c>
      <c r="R7" s="829" t="e">
        <f t="shared" si="0"/>
        <v>#DIV/0!</v>
      </c>
    </row>
    <row r="8" spans="1:18" ht="20.25" customHeight="1">
      <c r="A8" s="823"/>
      <c r="B8" s="824"/>
      <c r="C8" s="830">
        <v>4</v>
      </c>
      <c r="D8" s="831" t="s">
        <v>605</v>
      </c>
      <c r="E8" s="827"/>
      <c r="F8" s="828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 t="e">
        <f t="shared" si="0"/>
        <v>#DIV/0!</v>
      </c>
      <c r="R8" s="829" t="e">
        <f t="shared" si="0"/>
        <v>#DIV/0!</v>
      </c>
    </row>
    <row r="9" spans="1:18" ht="20.25" customHeight="1" thickBot="1">
      <c r="A9" s="823"/>
      <c r="B9" s="832"/>
      <c r="C9" s="830">
        <v>5</v>
      </c>
      <c r="D9" s="833" t="s">
        <v>606</v>
      </c>
      <c r="E9" s="827"/>
      <c r="F9" s="828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 t="e">
        <f t="shared" si="0"/>
        <v>#DIV/0!</v>
      </c>
      <c r="R9" s="829" t="e">
        <f t="shared" si="0"/>
        <v>#DIV/0!</v>
      </c>
    </row>
    <row r="10" spans="1:18">
      <c r="A10" s="823"/>
      <c r="B10" s="834" t="s">
        <v>55</v>
      </c>
      <c r="C10" s="830">
        <v>6</v>
      </c>
      <c r="D10" s="833" t="s">
        <v>607</v>
      </c>
      <c r="E10" s="827"/>
      <c r="F10" s="828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 t="e">
        <f t="shared" si="0"/>
        <v>#DIV/0!</v>
      </c>
      <c r="R10" s="829" t="e">
        <f t="shared" si="0"/>
        <v>#DIV/0!</v>
      </c>
    </row>
    <row r="11" spans="1:18">
      <c r="A11" s="823"/>
      <c r="B11" s="835"/>
      <c r="C11" s="830">
        <v>7</v>
      </c>
      <c r="D11" s="833" t="s">
        <v>608</v>
      </c>
      <c r="E11" s="827"/>
      <c r="F11" s="828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 t="e">
        <f t="shared" si="0"/>
        <v>#DIV/0!</v>
      </c>
      <c r="R11" s="829" t="e">
        <f t="shared" si="0"/>
        <v>#DIV/0!</v>
      </c>
    </row>
    <row r="12" spans="1:18" ht="18.75" customHeight="1" thickBot="1">
      <c r="A12" s="836"/>
      <c r="B12" s="837"/>
      <c r="C12" s="830">
        <v>8</v>
      </c>
      <c r="D12" s="833" t="s">
        <v>609</v>
      </c>
      <c r="E12" s="827"/>
      <c r="F12" s="828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 t="e">
        <f t="shared" si="0"/>
        <v>#DIV/0!</v>
      </c>
      <c r="R12" s="829" t="e">
        <f t="shared" si="0"/>
        <v>#DIV/0!</v>
      </c>
    </row>
    <row r="13" spans="1:18">
      <c r="A13" s="498" t="s">
        <v>79</v>
      </c>
      <c r="B13" s="498" t="s">
        <v>610</v>
      </c>
      <c r="C13" s="830">
        <v>9</v>
      </c>
      <c r="D13" s="831" t="s">
        <v>611</v>
      </c>
      <c r="E13" s="827"/>
      <c r="F13" s="828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 t="e">
        <f t="shared" si="0"/>
        <v>#DIV/0!</v>
      </c>
      <c r="R13" s="829" t="e">
        <f t="shared" si="0"/>
        <v>#DIV/0!</v>
      </c>
    </row>
    <row r="14" spans="1:18">
      <c r="A14" s="499"/>
      <c r="B14" s="499"/>
      <c r="C14" s="830">
        <v>10</v>
      </c>
      <c r="D14" s="833" t="s">
        <v>612</v>
      </c>
      <c r="E14" s="838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 t="e">
        <f t="shared" si="0"/>
        <v>#DIV/0!</v>
      </c>
      <c r="R14" s="829" t="e">
        <f t="shared" si="0"/>
        <v>#DIV/0!</v>
      </c>
    </row>
    <row r="15" spans="1:18">
      <c r="A15" s="499"/>
      <c r="B15" s="499"/>
      <c r="C15" s="830">
        <v>11</v>
      </c>
      <c r="D15" s="833" t="s">
        <v>613</v>
      </c>
      <c r="E15" s="838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 t="e">
        <f t="shared" si="0"/>
        <v>#DIV/0!</v>
      </c>
      <c r="R15" s="829" t="e">
        <f t="shared" si="0"/>
        <v>#DIV/0!</v>
      </c>
    </row>
    <row r="16" spans="1:18" ht="15" thickBot="1">
      <c r="A16" s="499"/>
      <c r="B16" s="499"/>
      <c r="C16" s="830">
        <v>12</v>
      </c>
      <c r="D16" s="839" t="s">
        <v>614</v>
      </c>
      <c r="E16" s="838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 t="e">
        <f t="shared" si="0"/>
        <v>#DIV/0!</v>
      </c>
      <c r="R16" s="829" t="e">
        <f t="shared" si="0"/>
        <v>#DIV/0!</v>
      </c>
    </row>
    <row r="17" spans="1:18">
      <c r="A17" s="499"/>
      <c r="B17" s="499"/>
      <c r="C17" s="830">
        <v>13</v>
      </c>
      <c r="D17" s="833" t="s">
        <v>615</v>
      </c>
      <c r="E17" s="838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 t="e">
        <f t="shared" si="0"/>
        <v>#DIV/0!</v>
      </c>
      <c r="R17" s="829" t="e">
        <f t="shared" si="0"/>
        <v>#DIV/0!</v>
      </c>
    </row>
    <row r="18" spans="1:18">
      <c r="A18" s="499"/>
      <c r="B18" s="499"/>
      <c r="C18" s="830">
        <v>14</v>
      </c>
      <c r="D18" s="833" t="s">
        <v>616</v>
      </c>
      <c r="E18" s="838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 t="e">
        <f t="shared" si="0"/>
        <v>#DIV/0!</v>
      </c>
      <c r="R18" s="829" t="e">
        <f t="shared" si="0"/>
        <v>#DIV/0!</v>
      </c>
    </row>
    <row r="19" spans="1:18">
      <c r="A19" s="499"/>
      <c r="B19" s="499"/>
      <c r="C19" s="830">
        <v>15</v>
      </c>
      <c r="D19" s="833" t="s">
        <v>617</v>
      </c>
      <c r="E19" s="838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 t="e">
        <f t="shared" si="0"/>
        <v>#DIV/0!</v>
      </c>
      <c r="R19" s="829" t="e">
        <f t="shared" si="0"/>
        <v>#DIV/0!</v>
      </c>
    </row>
    <row r="20" spans="1:18">
      <c r="A20" s="499"/>
      <c r="B20" s="499"/>
      <c r="C20" s="830">
        <v>16</v>
      </c>
      <c r="D20" s="833" t="s">
        <v>618</v>
      </c>
      <c r="E20" s="838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 t="e">
        <f t="shared" si="0"/>
        <v>#DIV/0!</v>
      </c>
      <c r="R20" s="829" t="e">
        <f t="shared" si="0"/>
        <v>#DIV/0!</v>
      </c>
    </row>
    <row r="21" spans="1:18">
      <c r="A21" s="499"/>
      <c r="B21" s="499"/>
      <c r="C21" s="830">
        <v>17</v>
      </c>
      <c r="D21" s="833" t="s">
        <v>619</v>
      </c>
      <c r="E21" s="838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 t="e">
        <f t="shared" si="0"/>
        <v>#DIV/0!</v>
      </c>
      <c r="R21" s="829" t="e">
        <f t="shared" si="0"/>
        <v>#DIV/0!</v>
      </c>
    </row>
    <row r="22" spans="1:18">
      <c r="A22" s="499"/>
      <c r="B22" s="499"/>
      <c r="C22" s="830">
        <v>18</v>
      </c>
      <c r="D22" s="833" t="s">
        <v>620</v>
      </c>
      <c r="E22" s="838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 t="e">
        <f t="shared" si="0"/>
        <v>#DIV/0!</v>
      </c>
      <c r="R22" s="829" t="e">
        <f t="shared" si="0"/>
        <v>#DIV/0!</v>
      </c>
    </row>
    <row r="23" spans="1:18" ht="15" thickBot="1">
      <c r="A23" s="500"/>
      <c r="B23" s="500"/>
      <c r="C23" s="830">
        <v>19</v>
      </c>
      <c r="D23" s="840" t="s">
        <v>621</v>
      </c>
      <c r="E23" s="838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 t="e">
        <f t="shared" si="0"/>
        <v>#DIV/0!</v>
      </c>
      <c r="R23" s="829" t="e">
        <f t="shared" si="0"/>
        <v>#DIV/0!</v>
      </c>
    </row>
    <row r="24" spans="1:18" ht="15" thickBot="1">
      <c r="A24" s="498" t="s">
        <v>207</v>
      </c>
      <c r="B24" s="498" t="s">
        <v>622</v>
      </c>
      <c r="C24" s="830">
        <v>20</v>
      </c>
      <c r="D24" s="839" t="s">
        <v>623</v>
      </c>
      <c r="E24" s="838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 t="e">
        <f t="shared" si="0"/>
        <v>#DIV/0!</v>
      </c>
      <c r="R24" s="829" t="e">
        <f t="shared" si="0"/>
        <v>#DIV/0!</v>
      </c>
    </row>
    <row r="25" spans="1:18" ht="18.75" customHeight="1" thickBot="1">
      <c r="A25" s="499"/>
      <c r="B25" s="499"/>
      <c r="C25" s="830">
        <v>21</v>
      </c>
      <c r="D25" s="839" t="s">
        <v>624</v>
      </c>
      <c r="E25" s="838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 t="e">
        <f t="shared" si="0"/>
        <v>#DIV/0!</v>
      </c>
      <c r="R25" s="829" t="e">
        <f t="shared" si="0"/>
        <v>#DIV/0!</v>
      </c>
    </row>
    <row r="26" spans="1:18" ht="15" thickBot="1">
      <c r="A26" s="499"/>
      <c r="B26" s="499"/>
      <c r="C26" s="830">
        <v>22</v>
      </c>
      <c r="D26" s="841" t="s">
        <v>625</v>
      </c>
      <c r="E26" s="838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 t="e">
        <f t="shared" si="0"/>
        <v>#DIV/0!</v>
      </c>
      <c r="R26" s="829" t="e">
        <f t="shared" si="0"/>
        <v>#DIV/0!</v>
      </c>
    </row>
    <row r="27" spans="1:18" ht="15" thickBot="1">
      <c r="A27" s="499"/>
      <c r="B27" s="499"/>
      <c r="C27" s="830">
        <v>23</v>
      </c>
      <c r="D27" s="842" t="s">
        <v>626</v>
      </c>
      <c r="E27" s="838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 t="e">
        <f t="shared" si="0"/>
        <v>#DIV/0!</v>
      </c>
      <c r="R27" s="829" t="e">
        <f t="shared" si="0"/>
        <v>#DIV/0!</v>
      </c>
    </row>
    <row r="28" spans="1:18" ht="15" thickBot="1">
      <c r="A28" s="499"/>
      <c r="B28" s="499"/>
      <c r="C28" s="830">
        <v>24</v>
      </c>
      <c r="D28" s="843" t="s">
        <v>627</v>
      </c>
      <c r="E28" s="838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 t="e">
        <f t="shared" si="0"/>
        <v>#DIV/0!</v>
      </c>
      <c r="R28" s="829" t="e">
        <f t="shared" si="0"/>
        <v>#DIV/0!</v>
      </c>
    </row>
    <row r="29" spans="1:18" ht="15" thickBot="1">
      <c r="A29" s="499"/>
      <c r="B29" s="499"/>
      <c r="C29" s="830">
        <v>25</v>
      </c>
      <c r="D29" s="844" t="s">
        <v>628</v>
      </c>
      <c r="E29" s="838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 t="e">
        <f t="shared" si="0"/>
        <v>#DIV/0!</v>
      </c>
      <c r="R29" s="829" t="e">
        <f t="shared" si="0"/>
        <v>#DIV/0!</v>
      </c>
    </row>
    <row r="30" spans="1:18" ht="15" thickBot="1">
      <c r="A30" s="499"/>
      <c r="B30" s="499"/>
      <c r="C30" s="830">
        <v>26</v>
      </c>
      <c r="D30" s="844" t="s">
        <v>629</v>
      </c>
      <c r="E30" s="838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 t="e">
        <f t="shared" si="0"/>
        <v>#DIV/0!</v>
      </c>
      <c r="R30" s="829" t="e">
        <f t="shared" si="0"/>
        <v>#DIV/0!</v>
      </c>
    </row>
    <row r="31" spans="1:18" ht="15" thickBot="1">
      <c r="A31" s="499"/>
      <c r="B31" s="499"/>
      <c r="C31" s="830">
        <v>27</v>
      </c>
      <c r="D31" s="844" t="s">
        <v>626</v>
      </c>
      <c r="E31" s="838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 t="e">
        <f t="shared" si="0"/>
        <v>#DIV/0!</v>
      </c>
      <c r="R31" s="829" t="e">
        <f t="shared" si="0"/>
        <v>#DIV/0!</v>
      </c>
    </row>
    <row r="32" spans="1:18" ht="15" thickBot="1">
      <c r="A32" s="499"/>
      <c r="B32" s="499"/>
      <c r="C32" s="830">
        <v>28</v>
      </c>
      <c r="D32" s="844" t="s">
        <v>630</v>
      </c>
      <c r="E32" s="838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 t="e">
        <f t="shared" si="0"/>
        <v>#DIV/0!</v>
      </c>
      <c r="R32" s="829" t="e">
        <f t="shared" si="0"/>
        <v>#DIV/0!</v>
      </c>
    </row>
    <row r="33" spans="1:18" ht="15" thickBot="1">
      <c r="A33" s="499"/>
      <c r="B33" s="499"/>
      <c r="C33" s="830">
        <v>29</v>
      </c>
      <c r="D33" s="844" t="s">
        <v>631</v>
      </c>
      <c r="E33" s="838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 t="e">
        <f t="shared" si="0"/>
        <v>#DIV/0!</v>
      </c>
      <c r="R33" s="829" t="e">
        <f t="shared" si="0"/>
        <v>#DIV/0!</v>
      </c>
    </row>
    <row r="34" spans="1:18" ht="15" thickBot="1">
      <c r="A34" s="499"/>
      <c r="B34" s="499"/>
      <c r="C34" s="830">
        <v>30</v>
      </c>
      <c r="D34" s="845" t="s">
        <v>632</v>
      </c>
      <c r="E34" s="846"/>
      <c r="F34" s="847"/>
      <c r="G34" s="847"/>
      <c r="H34" s="848"/>
      <c r="I34" s="848"/>
      <c r="J34" s="256"/>
      <c r="K34" s="256"/>
      <c r="L34" s="256"/>
      <c r="M34" s="256"/>
      <c r="N34" s="256"/>
      <c r="O34" s="256"/>
      <c r="P34" s="256"/>
      <c r="Q34" s="256" t="e">
        <f t="shared" si="0"/>
        <v>#DIV/0!</v>
      </c>
      <c r="R34" s="829" t="e">
        <f t="shared" si="0"/>
        <v>#DIV/0!</v>
      </c>
    </row>
    <row r="35" spans="1:18" ht="15" thickBot="1">
      <c r="A35" s="499"/>
      <c r="B35" s="499"/>
      <c r="C35" s="830">
        <v>31</v>
      </c>
      <c r="D35" s="849" t="s">
        <v>633</v>
      </c>
      <c r="E35" s="850"/>
      <c r="F35" s="848"/>
      <c r="G35" s="848"/>
      <c r="H35" s="848"/>
      <c r="I35" s="848"/>
      <c r="J35" s="256"/>
      <c r="K35" s="256"/>
      <c r="L35" s="256"/>
      <c r="M35" s="256"/>
      <c r="N35" s="256"/>
      <c r="O35" s="256"/>
      <c r="P35" s="256"/>
      <c r="Q35" s="256" t="e">
        <f t="shared" si="0"/>
        <v>#DIV/0!</v>
      </c>
      <c r="R35" s="829" t="e">
        <f t="shared" si="0"/>
        <v>#DIV/0!</v>
      </c>
    </row>
    <row r="36" spans="1:18" ht="24.75" thickBot="1">
      <c r="A36" s="499"/>
      <c r="B36" s="499"/>
      <c r="C36" s="830">
        <v>32</v>
      </c>
      <c r="D36" s="851" t="s">
        <v>634</v>
      </c>
      <c r="E36" s="850"/>
      <c r="F36" s="848"/>
      <c r="G36" s="848"/>
      <c r="H36" s="848"/>
      <c r="I36" s="848"/>
      <c r="J36" s="256"/>
      <c r="K36" s="256"/>
      <c r="L36" s="256"/>
      <c r="M36" s="256"/>
      <c r="N36" s="256"/>
      <c r="O36" s="256"/>
      <c r="P36" s="256"/>
      <c r="Q36" s="256" t="e">
        <f t="shared" si="0"/>
        <v>#DIV/0!</v>
      </c>
      <c r="R36" s="829" t="e">
        <f t="shared" si="0"/>
        <v>#DIV/0!</v>
      </c>
    </row>
    <row r="37" spans="1:18" ht="15" thickBot="1">
      <c r="A37" s="499"/>
      <c r="B37" s="499"/>
      <c r="C37" s="830">
        <v>33</v>
      </c>
      <c r="D37" s="849" t="s">
        <v>635</v>
      </c>
      <c r="E37" s="850"/>
      <c r="F37" s="848"/>
      <c r="G37" s="848"/>
      <c r="H37" s="848"/>
      <c r="I37" s="848"/>
      <c r="J37" s="256"/>
      <c r="K37" s="256"/>
      <c r="L37" s="256"/>
      <c r="M37" s="256"/>
      <c r="N37" s="256"/>
      <c r="O37" s="256"/>
      <c r="P37" s="256"/>
      <c r="Q37" s="256" t="e">
        <f t="shared" si="0"/>
        <v>#DIV/0!</v>
      </c>
      <c r="R37" s="829" t="e">
        <f t="shared" si="0"/>
        <v>#DIV/0!</v>
      </c>
    </row>
    <row r="38" spans="1:18" ht="15" thickBot="1">
      <c r="A38" s="499"/>
      <c r="B38" s="499"/>
      <c r="C38" s="830">
        <v>34</v>
      </c>
      <c r="D38" s="852" t="s">
        <v>636</v>
      </c>
      <c r="E38" s="850"/>
      <c r="F38" s="848"/>
      <c r="G38" s="848"/>
      <c r="H38" s="848"/>
      <c r="I38" s="848"/>
      <c r="J38" s="256"/>
      <c r="K38" s="256"/>
      <c r="L38" s="256"/>
      <c r="M38" s="256"/>
      <c r="N38" s="256"/>
      <c r="O38" s="256"/>
      <c r="P38" s="256"/>
      <c r="Q38" s="256" t="e">
        <f t="shared" si="0"/>
        <v>#DIV/0!</v>
      </c>
      <c r="R38" s="829" t="e">
        <f t="shared" si="0"/>
        <v>#DIV/0!</v>
      </c>
    </row>
    <row r="39" spans="1:18" ht="24.75" thickBot="1">
      <c r="A39" s="499"/>
      <c r="B39" s="499"/>
      <c r="C39" s="830">
        <v>35</v>
      </c>
      <c r="D39" s="853" t="s">
        <v>637</v>
      </c>
      <c r="E39" s="850"/>
      <c r="F39" s="848"/>
      <c r="G39" s="848"/>
      <c r="H39" s="848"/>
      <c r="I39" s="848"/>
      <c r="J39" s="256"/>
      <c r="K39" s="256"/>
      <c r="L39" s="256"/>
      <c r="M39" s="256"/>
      <c r="N39" s="256"/>
      <c r="O39" s="256"/>
      <c r="P39" s="256"/>
      <c r="Q39" s="256" t="e">
        <f t="shared" si="0"/>
        <v>#DIV/0!</v>
      </c>
      <c r="R39" s="829" t="e">
        <f t="shared" si="0"/>
        <v>#DIV/0!</v>
      </c>
    </row>
    <row r="40" spans="1:18" ht="24.75" thickBot="1">
      <c r="A40" s="499"/>
      <c r="B40" s="499"/>
      <c r="C40" s="830">
        <v>36</v>
      </c>
      <c r="D40" s="854" t="s">
        <v>638</v>
      </c>
      <c r="E40" s="850"/>
      <c r="F40" s="848"/>
      <c r="G40" s="848"/>
      <c r="H40" s="848"/>
      <c r="I40" s="848"/>
      <c r="J40" s="256"/>
      <c r="K40" s="256"/>
      <c r="L40" s="256"/>
      <c r="M40" s="256"/>
      <c r="N40" s="256"/>
      <c r="O40" s="256"/>
      <c r="P40" s="256"/>
      <c r="Q40" s="256" t="e">
        <f t="shared" si="0"/>
        <v>#DIV/0!</v>
      </c>
      <c r="R40" s="829" t="e">
        <f t="shared" si="0"/>
        <v>#DIV/0!</v>
      </c>
    </row>
    <row r="41" spans="1:18" ht="24.75" thickBot="1">
      <c r="A41" s="499"/>
      <c r="B41" s="499"/>
      <c r="C41" s="830">
        <v>37</v>
      </c>
      <c r="D41" s="855" t="s">
        <v>639</v>
      </c>
      <c r="E41" s="850"/>
      <c r="F41" s="848"/>
      <c r="G41" s="848"/>
      <c r="H41" s="848"/>
      <c r="I41" s="848"/>
      <c r="J41" s="256"/>
      <c r="K41" s="256"/>
      <c r="L41" s="256"/>
      <c r="M41" s="256"/>
      <c r="N41" s="256"/>
      <c r="O41" s="256"/>
      <c r="P41" s="256"/>
      <c r="Q41" s="256" t="e">
        <f t="shared" si="0"/>
        <v>#DIV/0!</v>
      </c>
      <c r="R41" s="829" t="e">
        <f t="shared" si="0"/>
        <v>#DIV/0!</v>
      </c>
    </row>
    <row r="42" spans="1:18" ht="24.75" thickBot="1">
      <c r="A42" s="499"/>
      <c r="B42" s="499"/>
      <c r="C42" s="830">
        <v>38</v>
      </c>
      <c r="D42" s="852" t="s">
        <v>640</v>
      </c>
      <c r="E42" s="850"/>
      <c r="F42" s="848"/>
      <c r="G42" s="848"/>
      <c r="H42" s="848"/>
      <c r="I42" s="848"/>
      <c r="J42" s="256"/>
      <c r="K42" s="256"/>
      <c r="L42" s="256"/>
      <c r="M42" s="256"/>
      <c r="N42" s="256"/>
      <c r="O42" s="256"/>
      <c r="P42" s="256"/>
      <c r="Q42" s="256" t="e">
        <f t="shared" si="0"/>
        <v>#DIV/0!</v>
      </c>
      <c r="R42" s="829" t="e">
        <f t="shared" si="0"/>
        <v>#DIV/0!</v>
      </c>
    </row>
    <row r="43" spans="1:18" ht="28.5" customHeight="1" thickBot="1">
      <c r="A43" s="499"/>
      <c r="B43" s="499"/>
      <c r="C43" s="830">
        <v>39</v>
      </c>
      <c r="D43" s="853" t="s">
        <v>641</v>
      </c>
      <c r="E43" s="850"/>
      <c r="F43" s="848"/>
      <c r="G43" s="848"/>
      <c r="H43" s="848"/>
      <c r="I43" s="848"/>
      <c r="J43" s="256"/>
      <c r="K43" s="256"/>
      <c r="L43" s="256"/>
      <c r="M43" s="256"/>
      <c r="N43" s="256"/>
      <c r="O43" s="256"/>
      <c r="P43" s="256"/>
      <c r="Q43" s="256" t="e">
        <f t="shared" si="0"/>
        <v>#DIV/0!</v>
      </c>
      <c r="R43" s="829" t="e">
        <f t="shared" si="0"/>
        <v>#DIV/0!</v>
      </c>
    </row>
    <row r="44" spans="1:18" ht="24.75" thickBot="1">
      <c r="A44" s="499"/>
      <c r="B44" s="499"/>
      <c r="C44" s="830">
        <v>40</v>
      </c>
      <c r="D44" s="854" t="s">
        <v>642</v>
      </c>
      <c r="E44" s="850"/>
      <c r="F44" s="848"/>
      <c r="G44" s="848"/>
      <c r="H44" s="848"/>
      <c r="I44" s="848"/>
      <c r="J44" s="256"/>
      <c r="K44" s="256"/>
      <c r="L44" s="256"/>
      <c r="M44" s="256"/>
      <c r="N44" s="256"/>
      <c r="O44" s="256"/>
      <c r="P44" s="256"/>
      <c r="Q44" s="256" t="e">
        <f t="shared" si="0"/>
        <v>#DIV/0!</v>
      </c>
      <c r="R44" s="829" t="e">
        <f t="shared" si="0"/>
        <v>#DIV/0!</v>
      </c>
    </row>
    <row r="45" spans="1:18" ht="15" thickBot="1">
      <c r="A45" s="499"/>
      <c r="B45" s="499"/>
      <c r="C45" s="830">
        <v>41</v>
      </c>
      <c r="D45" s="849" t="s">
        <v>643</v>
      </c>
      <c r="E45" s="850"/>
      <c r="F45" s="848"/>
      <c r="G45" s="848"/>
      <c r="H45" s="256"/>
      <c r="I45" s="256"/>
      <c r="J45" s="256"/>
      <c r="K45" s="256"/>
      <c r="L45" s="256"/>
      <c r="M45" s="256"/>
      <c r="N45" s="256"/>
      <c r="O45" s="256"/>
      <c r="P45" s="256"/>
      <c r="Q45" s="256" t="e">
        <f t="shared" si="0"/>
        <v>#DIV/0!</v>
      </c>
      <c r="R45" s="829" t="e">
        <f t="shared" si="0"/>
        <v>#DIV/0!</v>
      </c>
    </row>
    <row r="46" spans="1:18" ht="15" thickBot="1">
      <c r="A46" s="499"/>
      <c r="B46" s="499"/>
      <c r="C46" s="830">
        <v>42</v>
      </c>
      <c r="D46" s="852" t="s">
        <v>644</v>
      </c>
      <c r="E46" s="850"/>
      <c r="F46" s="848"/>
      <c r="G46" s="848"/>
      <c r="H46" s="256"/>
      <c r="I46" s="256"/>
      <c r="J46" s="256"/>
      <c r="K46" s="256"/>
      <c r="L46" s="256"/>
      <c r="M46" s="256"/>
      <c r="N46" s="256"/>
      <c r="O46" s="256"/>
      <c r="P46" s="256"/>
      <c r="Q46" s="256" t="e">
        <f t="shared" si="0"/>
        <v>#DIV/0!</v>
      </c>
      <c r="R46" s="829" t="e">
        <f t="shared" si="0"/>
        <v>#DIV/0!</v>
      </c>
    </row>
    <row r="47" spans="1:18" ht="23.25" customHeight="1" thickBot="1">
      <c r="A47" s="499"/>
      <c r="B47" s="499"/>
      <c r="C47" s="830">
        <v>43</v>
      </c>
      <c r="D47" s="852" t="s">
        <v>645</v>
      </c>
      <c r="E47" s="850"/>
      <c r="F47" s="848"/>
      <c r="G47" s="848"/>
      <c r="H47" s="256"/>
      <c r="I47" s="256"/>
      <c r="J47" s="256"/>
      <c r="K47" s="256"/>
      <c r="L47" s="256"/>
      <c r="M47" s="256"/>
      <c r="N47" s="256"/>
      <c r="O47" s="256"/>
      <c r="P47" s="256"/>
      <c r="Q47" s="256" t="e">
        <f t="shared" si="0"/>
        <v>#DIV/0!</v>
      </c>
      <c r="R47" s="829" t="e">
        <f t="shared" si="0"/>
        <v>#DIV/0!</v>
      </c>
    </row>
    <row r="48" spans="1:18" ht="23.25" customHeight="1" thickBot="1">
      <c r="A48" s="499"/>
      <c r="B48" s="499"/>
      <c r="C48" s="830">
        <v>44</v>
      </c>
      <c r="D48" s="852" t="s">
        <v>646</v>
      </c>
      <c r="E48" s="850"/>
      <c r="F48" s="848"/>
      <c r="G48" s="848"/>
      <c r="H48" s="256"/>
      <c r="I48" s="256"/>
      <c r="J48" s="256"/>
      <c r="K48" s="256"/>
      <c r="L48" s="256"/>
      <c r="M48" s="256"/>
      <c r="N48" s="256"/>
      <c r="O48" s="256"/>
      <c r="P48" s="256"/>
      <c r="Q48" s="256" t="e">
        <f t="shared" si="0"/>
        <v>#DIV/0!</v>
      </c>
      <c r="R48" s="829" t="e">
        <f t="shared" si="0"/>
        <v>#DIV/0!</v>
      </c>
    </row>
    <row r="49" spans="1:18" ht="15" thickBot="1">
      <c r="A49" s="499"/>
      <c r="B49" s="499"/>
      <c r="C49" s="830">
        <v>45</v>
      </c>
      <c r="D49" s="855" t="s">
        <v>647</v>
      </c>
      <c r="E49" s="850"/>
      <c r="F49" s="848"/>
      <c r="G49" s="848"/>
      <c r="H49" s="256"/>
      <c r="I49" s="256"/>
      <c r="J49" s="256"/>
      <c r="K49" s="256"/>
      <c r="L49" s="256"/>
      <c r="M49" s="256"/>
      <c r="N49" s="256"/>
      <c r="O49" s="256"/>
      <c r="P49" s="256"/>
      <c r="Q49" s="256" t="e">
        <f t="shared" si="0"/>
        <v>#DIV/0!</v>
      </c>
      <c r="R49" s="829" t="e">
        <f t="shared" si="0"/>
        <v>#DIV/0!</v>
      </c>
    </row>
    <row r="50" spans="1:18" ht="15" thickBot="1">
      <c r="A50" s="499"/>
      <c r="B50" s="499"/>
      <c r="C50" s="830">
        <v>46</v>
      </c>
      <c r="D50" s="852" t="s">
        <v>648</v>
      </c>
      <c r="E50" s="850"/>
      <c r="F50" s="848"/>
      <c r="G50" s="848"/>
      <c r="H50" s="256"/>
      <c r="I50" s="256"/>
      <c r="J50" s="256"/>
      <c r="K50" s="256"/>
      <c r="L50" s="256"/>
      <c r="M50" s="256"/>
      <c r="N50" s="256"/>
      <c r="O50" s="256"/>
      <c r="P50" s="256"/>
      <c r="Q50" s="256" t="e">
        <f t="shared" si="0"/>
        <v>#DIV/0!</v>
      </c>
      <c r="R50" s="829" t="e">
        <f t="shared" si="0"/>
        <v>#DIV/0!</v>
      </c>
    </row>
    <row r="51" spans="1:18" ht="15" thickBot="1">
      <c r="A51" s="499"/>
      <c r="B51" s="499"/>
      <c r="C51" s="830">
        <v>47</v>
      </c>
      <c r="D51" s="852" t="s">
        <v>649</v>
      </c>
      <c r="E51" s="850"/>
      <c r="F51" s="848"/>
      <c r="G51" s="848"/>
      <c r="H51" s="256"/>
      <c r="I51" s="256"/>
      <c r="J51" s="256"/>
      <c r="K51" s="256"/>
      <c r="L51" s="256"/>
      <c r="M51" s="256"/>
      <c r="N51" s="256"/>
      <c r="O51" s="256"/>
      <c r="P51" s="256"/>
      <c r="Q51" s="256" t="e">
        <f t="shared" si="0"/>
        <v>#DIV/0!</v>
      </c>
      <c r="R51" s="829" t="e">
        <f t="shared" si="0"/>
        <v>#DIV/0!</v>
      </c>
    </row>
    <row r="52" spans="1:18" ht="15" thickBot="1">
      <c r="A52" s="499"/>
      <c r="B52" s="499"/>
      <c r="C52" s="830">
        <v>48</v>
      </c>
      <c r="D52" s="855" t="s">
        <v>650</v>
      </c>
      <c r="E52" s="850"/>
      <c r="F52" s="848"/>
      <c r="G52" s="848"/>
      <c r="H52" s="848"/>
      <c r="I52" s="256"/>
      <c r="J52" s="256"/>
      <c r="K52" s="256"/>
      <c r="L52" s="256"/>
      <c r="M52" s="256"/>
      <c r="N52" s="256"/>
      <c r="O52" s="256"/>
      <c r="P52" s="256"/>
      <c r="Q52" s="256" t="e">
        <f t="shared" si="0"/>
        <v>#DIV/0!</v>
      </c>
      <c r="R52" s="829" t="e">
        <f t="shared" si="0"/>
        <v>#DIV/0!</v>
      </c>
    </row>
    <row r="53" spans="1:18" ht="24.75" thickBot="1">
      <c r="A53" s="499"/>
      <c r="B53" s="499"/>
      <c r="C53" s="830">
        <v>49</v>
      </c>
      <c r="D53" s="851" t="s">
        <v>651</v>
      </c>
      <c r="E53" s="850"/>
      <c r="F53" s="848"/>
      <c r="G53" s="848"/>
      <c r="H53" s="848"/>
      <c r="I53" s="256"/>
      <c r="J53" s="256"/>
      <c r="K53" s="256"/>
      <c r="L53" s="256"/>
      <c r="M53" s="256"/>
      <c r="N53" s="256"/>
      <c r="O53" s="256"/>
      <c r="P53" s="256"/>
      <c r="Q53" s="256" t="e">
        <f t="shared" si="0"/>
        <v>#DIV/0!</v>
      </c>
      <c r="R53" s="829" t="e">
        <f t="shared" si="0"/>
        <v>#DIV/0!</v>
      </c>
    </row>
    <row r="54" spans="1:18" ht="15" thickBot="1">
      <c r="A54" s="500"/>
      <c r="B54" s="500"/>
      <c r="C54" s="856">
        <v>50</v>
      </c>
      <c r="D54" s="849" t="s">
        <v>652</v>
      </c>
      <c r="E54" s="857"/>
      <c r="F54" s="858"/>
      <c r="G54" s="858"/>
      <c r="H54" s="858"/>
      <c r="I54" s="859"/>
      <c r="J54" s="859"/>
      <c r="K54" s="859"/>
      <c r="L54" s="859"/>
      <c r="M54" s="859"/>
      <c r="N54" s="859"/>
      <c r="O54" s="859"/>
      <c r="P54" s="859"/>
      <c r="Q54" s="859" t="e">
        <f t="shared" si="0"/>
        <v>#DIV/0!</v>
      </c>
      <c r="R54" s="860" t="e">
        <f t="shared" si="0"/>
        <v>#DIV/0!</v>
      </c>
    </row>
    <row r="55" spans="1:18" ht="15" thickBot="1">
      <c r="D55" s="861" t="s">
        <v>653</v>
      </c>
      <c r="E55" s="862">
        <f>SUM(E5:E54)</f>
        <v>0</v>
      </c>
      <c r="F55" s="862">
        <f t="shared" ref="F55:P55" si="1">SUM(F5:F54)</f>
        <v>0</v>
      </c>
      <c r="G55" s="862">
        <f t="shared" si="1"/>
        <v>0</v>
      </c>
      <c r="H55" s="862">
        <f t="shared" si="1"/>
        <v>0</v>
      </c>
      <c r="I55" s="862">
        <f t="shared" si="1"/>
        <v>0</v>
      </c>
      <c r="J55" s="862">
        <f t="shared" si="1"/>
        <v>0</v>
      </c>
      <c r="K55" s="862">
        <f t="shared" si="1"/>
        <v>0</v>
      </c>
      <c r="L55" s="862">
        <f t="shared" si="1"/>
        <v>0</v>
      </c>
      <c r="M55" s="862">
        <f t="shared" si="1"/>
        <v>0</v>
      </c>
      <c r="N55" s="862">
        <f t="shared" si="1"/>
        <v>0</v>
      </c>
      <c r="O55" s="862">
        <f t="shared" si="1"/>
        <v>0</v>
      </c>
      <c r="P55" s="862">
        <f t="shared" si="1"/>
        <v>0</v>
      </c>
      <c r="Q55" s="862">
        <f>AVERAGE(E55,G55,I55,K55,M55,O55)</f>
        <v>0</v>
      </c>
      <c r="R55" s="862">
        <f>AVERAGE(F55,H55,J55,L55,N55,P55)</f>
        <v>0</v>
      </c>
    </row>
    <row r="56" spans="1:18" ht="15" thickBot="1">
      <c r="D56" s="861" t="s">
        <v>654</v>
      </c>
      <c r="E56" s="863">
        <f>E55/50*100</f>
        <v>0</v>
      </c>
      <c r="F56" s="863">
        <f t="shared" ref="F56:P56" si="2">F55/50*100</f>
        <v>0</v>
      </c>
      <c r="G56" s="863">
        <f t="shared" si="2"/>
        <v>0</v>
      </c>
      <c r="H56" s="863">
        <f t="shared" si="2"/>
        <v>0</v>
      </c>
      <c r="I56" s="863">
        <f t="shared" si="2"/>
        <v>0</v>
      </c>
      <c r="J56" s="863">
        <f t="shared" si="2"/>
        <v>0</v>
      </c>
      <c r="K56" s="863">
        <f t="shared" si="2"/>
        <v>0</v>
      </c>
      <c r="L56" s="863">
        <f t="shared" si="2"/>
        <v>0</v>
      </c>
      <c r="M56" s="863">
        <f t="shared" si="2"/>
        <v>0</v>
      </c>
      <c r="N56" s="863">
        <f t="shared" si="2"/>
        <v>0</v>
      </c>
      <c r="O56" s="863">
        <f t="shared" si="2"/>
        <v>0</v>
      </c>
      <c r="P56" s="863">
        <f t="shared" si="2"/>
        <v>0</v>
      </c>
      <c r="Q56" s="863">
        <f>Q55/50*100</f>
        <v>0</v>
      </c>
      <c r="R56" s="863">
        <f>R55/50*100</f>
        <v>0</v>
      </c>
    </row>
  </sheetData>
  <mergeCells count="15">
    <mergeCell ref="A24:A54"/>
    <mergeCell ref="B24:B54"/>
    <mergeCell ref="Q3:R3"/>
    <mergeCell ref="A5:A12"/>
    <mergeCell ref="B5:B9"/>
    <mergeCell ref="B10:B12"/>
    <mergeCell ref="A13:A23"/>
    <mergeCell ref="B13:B23"/>
    <mergeCell ref="A1:P1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6"/>
  <sheetViews>
    <sheetView rightToLeft="1" workbookViewId="0">
      <selection activeCell="F8" sqref="F8"/>
    </sheetView>
  </sheetViews>
  <sheetFormatPr defaultRowHeight="14.25"/>
  <cols>
    <col min="1" max="1" width="7.125" style="911" customWidth="1"/>
    <col min="2" max="2" width="5" style="911" customWidth="1"/>
    <col min="3" max="3" width="34.375" style="911" customWidth="1"/>
    <col min="4" max="4" width="5" style="911" customWidth="1"/>
    <col min="5" max="5" width="4.875" style="911" customWidth="1"/>
    <col min="6" max="6" width="4.375" style="911" customWidth="1"/>
    <col min="7" max="7" width="4.25" style="911" customWidth="1"/>
    <col min="8" max="8" width="4.625" style="911" customWidth="1"/>
    <col min="9" max="9" width="17.25" style="911" customWidth="1"/>
  </cols>
  <sheetData>
    <row r="1" spans="1:9" s="866" customFormat="1">
      <c r="A1" s="864" t="s">
        <v>655</v>
      </c>
      <c r="B1" s="864" t="s">
        <v>29</v>
      </c>
      <c r="C1" s="865" t="s">
        <v>656</v>
      </c>
      <c r="D1" s="865"/>
      <c r="E1" s="865"/>
      <c r="F1" s="865"/>
      <c r="G1" s="865"/>
      <c r="H1" s="865"/>
      <c r="I1" s="865"/>
    </row>
    <row r="2" spans="1:9" s="866" customFormat="1" ht="14.25" customHeight="1">
      <c r="A2" s="864"/>
      <c r="B2" s="864"/>
      <c r="C2" s="867" t="s">
        <v>214</v>
      </c>
      <c r="D2" s="867" t="s">
        <v>657</v>
      </c>
      <c r="E2" s="868" t="s">
        <v>658</v>
      </c>
      <c r="F2" s="868" t="s">
        <v>659</v>
      </c>
      <c r="G2" s="868" t="s">
        <v>660</v>
      </c>
      <c r="H2" s="868" t="s">
        <v>661</v>
      </c>
      <c r="I2" s="867" t="s">
        <v>662</v>
      </c>
    </row>
    <row r="3" spans="1:9" s="866" customFormat="1" ht="28.5">
      <c r="A3" s="864"/>
      <c r="B3" s="864"/>
      <c r="C3" s="867"/>
      <c r="D3" s="867"/>
      <c r="E3" s="869" t="s">
        <v>663</v>
      </c>
      <c r="F3" s="869" t="s">
        <v>663</v>
      </c>
      <c r="G3" s="869" t="s">
        <v>663</v>
      </c>
      <c r="H3" s="869" t="s">
        <v>663</v>
      </c>
      <c r="I3" s="867"/>
    </row>
    <row r="4" spans="1:9" ht="15" customHeight="1">
      <c r="A4" s="870" t="s">
        <v>504</v>
      </c>
      <c r="B4" s="871">
        <v>1</v>
      </c>
      <c r="C4" s="872" t="s">
        <v>664</v>
      </c>
      <c r="D4" s="873">
        <v>3</v>
      </c>
      <c r="E4" s="873"/>
      <c r="F4" s="873"/>
      <c r="G4" s="873"/>
      <c r="H4" s="873"/>
      <c r="I4" s="873"/>
    </row>
    <row r="5" spans="1:9" ht="24">
      <c r="A5" s="870"/>
      <c r="B5" s="871">
        <v>2</v>
      </c>
      <c r="C5" s="872" t="s">
        <v>665</v>
      </c>
      <c r="D5" s="873">
        <v>3</v>
      </c>
      <c r="E5" s="873"/>
      <c r="F5" s="873"/>
      <c r="G5" s="873"/>
      <c r="H5" s="873"/>
      <c r="I5" s="873"/>
    </row>
    <row r="6" spans="1:9" ht="26.25" customHeight="1">
      <c r="A6" s="870"/>
      <c r="B6" s="871">
        <v>3</v>
      </c>
      <c r="C6" s="872" t="s">
        <v>666</v>
      </c>
      <c r="D6" s="873">
        <v>2</v>
      </c>
      <c r="E6" s="873"/>
      <c r="F6" s="873"/>
      <c r="G6" s="873"/>
      <c r="H6" s="873"/>
      <c r="I6" s="873"/>
    </row>
    <row r="7" spans="1:9">
      <c r="A7" s="874" t="s">
        <v>86</v>
      </c>
      <c r="B7" s="875">
        <v>4</v>
      </c>
      <c r="C7" s="876" t="s">
        <v>667</v>
      </c>
      <c r="D7" s="877">
        <v>2</v>
      </c>
      <c r="E7" s="877"/>
      <c r="F7" s="877"/>
      <c r="G7" s="877"/>
      <c r="H7" s="877"/>
      <c r="I7" s="877"/>
    </row>
    <row r="8" spans="1:9" ht="24">
      <c r="A8" s="874"/>
      <c r="B8" s="875">
        <v>5</v>
      </c>
      <c r="C8" s="876" t="s">
        <v>668</v>
      </c>
      <c r="D8" s="877">
        <v>3</v>
      </c>
      <c r="E8" s="877"/>
      <c r="F8" s="877"/>
      <c r="G8" s="877"/>
      <c r="H8" s="877"/>
      <c r="I8" s="877"/>
    </row>
    <row r="9" spans="1:9" ht="24">
      <c r="A9" s="874"/>
      <c r="B9" s="878">
        <v>6</v>
      </c>
      <c r="C9" s="879" t="s">
        <v>669</v>
      </c>
      <c r="D9" s="877">
        <v>2</v>
      </c>
      <c r="E9" s="877"/>
      <c r="F9" s="877"/>
      <c r="G9" s="877"/>
      <c r="H9" s="877"/>
      <c r="I9" s="877"/>
    </row>
    <row r="10" spans="1:9" ht="31.5">
      <c r="A10" s="880" t="s">
        <v>402</v>
      </c>
      <c r="B10" s="871">
        <v>7</v>
      </c>
      <c r="C10" s="872" t="s">
        <v>670</v>
      </c>
      <c r="D10" s="873">
        <v>2</v>
      </c>
      <c r="E10" s="873"/>
      <c r="F10" s="873"/>
      <c r="G10" s="873"/>
      <c r="H10" s="873"/>
      <c r="I10" s="873"/>
    </row>
    <row r="11" spans="1:9" ht="24">
      <c r="A11" s="874" t="s">
        <v>500</v>
      </c>
      <c r="B11" s="875">
        <v>8</v>
      </c>
      <c r="C11" s="876" t="s">
        <v>671</v>
      </c>
      <c r="D11" s="877">
        <v>3</v>
      </c>
      <c r="E11" s="877"/>
      <c r="F11" s="877"/>
      <c r="G11" s="877"/>
      <c r="H11" s="877"/>
      <c r="I11" s="877"/>
    </row>
    <row r="12" spans="1:9" ht="24">
      <c r="A12" s="874"/>
      <c r="B12" s="875">
        <v>9</v>
      </c>
      <c r="C12" s="876" t="s">
        <v>672</v>
      </c>
      <c r="D12" s="877">
        <v>3</v>
      </c>
      <c r="E12" s="877"/>
      <c r="F12" s="877"/>
      <c r="G12" s="877"/>
      <c r="H12" s="877"/>
      <c r="I12" s="877"/>
    </row>
    <row r="13" spans="1:9">
      <c r="A13" s="874"/>
      <c r="B13" s="875">
        <v>10</v>
      </c>
      <c r="C13" s="876" t="s">
        <v>673</v>
      </c>
      <c r="D13" s="877">
        <v>2</v>
      </c>
      <c r="E13" s="877"/>
      <c r="F13" s="877"/>
      <c r="G13" s="877"/>
      <c r="H13" s="877"/>
      <c r="I13" s="877"/>
    </row>
    <row r="14" spans="1:9">
      <c r="A14" s="874"/>
      <c r="B14" s="875">
        <v>11</v>
      </c>
      <c r="C14" s="876" t="s">
        <v>674</v>
      </c>
      <c r="D14" s="877">
        <v>2</v>
      </c>
      <c r="E14" s="877"/>
      <c r="F14" s="877"/>
      <c r="G14" s="877"/>
      <c r="H14" s="877"/>
      <c r="I14" s="877"/>
    </row>
    <row r="15" spans="1:9">
      <c r="A15" s="874"/>
      <c r="B15" s="875">
        <v>12</v>
      </c>
      <c r="C15" s="876" t="s">
        <v>675</v>
      </c>
      <c r="D15" s="877">
        <v>2</v>
      </c>
      <c r="E15" s="877"/>
      <c r="F15" s="877"/>
      <c r="G15" s="877"/>
      <c r="H15" s="877"/>
      <c r="I15" s="877"/>
    </row>
    <row r="16" spans="1:9" ht="24">
      <c r="A16" s="874"/>
      <c r="B16" s="875">
        <v>13</v>
      </c>
      <c r="C16" s="876" t="s">
        <v>676</v>
      </c>
      <c r="D16" s="877">
        <v>2</v>
      </c>
      <c r="E16" s="877"/>
      <c r="F16" s="877"/>
      <c r="G16" s="877"/>
      <c r="H16" s="877"/>
      <c r="I16" s="877"/>
    </row>
    <row r="17" spans="1:22" ht="24">
      <c r="A17" s="881" t="s">
        <v>677</v>
      </c>
      <c r="B17" s="871">
        <v>14</v>
      </c>
      <c r="C17" s="872" t="s">
        <v>678</v>
      </c>
      <c r="D17" s="873">
        <v>2</v>
      </c>
      <c r="E17" s="873"/>
      <c r="F17" s="873"/>
      <c r="G17" s="873"/>
      <c r="H17" s="873"/>
      <c r="I17" s="873"/>
    </row>
    <row r="18" spans="1:22">
      <c r="A18" s="882"/>
      <c r="B18" s="871">
        <v>15</v>
      </c>
      <c r="C18" s="872" t="s">
        <v>679</v>
      </c>
      <c r="D18" s="873">
        <v>2</v>
      </c>
      <c r="E18" s="873"/>
      <c r="F18" s="873"/>
      <c r="G18" s="873"/>
      <c r="H18" s="873"/>
      <c r="I18" s="873"/>
    </row>
    <row r="19" spans="1:22">
      <c r="A19" s="883"/>
      <c r="B19" s="884" t="s">
        <v>680</v>
      </c>
      <c r="C19" s="885"/>
      <c r="D19" s="873">
        <f>SUM(D4:D18)</f>
        <v>35</v>
      </c>
      <c r="E19" s="873"/>
      <c r="F19" s="873"/>
      <c r="G19" s="873"/>
      <c r="H19" s="873"/>
      <c r="I19" s="873"/>
    </row>
    <row r="20" spans="1:22" ht="14.25" customHeight="1">
      <c r="A20" s="881" t="s">
        <v>681</v>
      </c>
      <c r="B20" s="875">
        <v>16</v>
      </c>
      <c r="C20" s="876" t="s">
        <v>682</v>
      </c>
      <c r="D20" s="877">
        <v>3</v>
      </c>
      <c r="E20" s="877"/>
      <c r="F20" s="877"/>
      <c r="G20" s="877"/>
      <c r="H20" s="877"/>
      <c r="I20" s="877"/>
    </row>
    <row r="21" spans="1:22" ht="24">
      <c r="A21" s="882"/>
      <c r="B21" s="875">
        <v>17</v>
      </c>
      <c r="C21" s="876" t="s">
        <v>683</v>
      </c>
      <c r="D21" s="877">
        <v>3</v>
      </c>
      <c r="E21" s="877"/>
      <c r="F21" s="877"/>
      <c r="G21" s="877"/>
      <c r="H21" s="877"/>
      <c r="I21" s="877"/>
    </row>
    <row r="22" spans="1:22" ht="15" customHeight="1">
      <c r="A22" s="883"/>
      <c r="B22" s="875">
        <v>18</v>
      </c>
      <c r="C22" s="876" t="s">
        <v>684</v>
      </c>
      <c r="D22" s="877">
        <v>2</v>
      </c>
      <c r="E22" s="877"/>
      <c r="F22" s="877"/>
      <c r="G22" s="877"/>
      <c r="H22" s="877"/>
      <c r="I22" s="877"/>
    </row>
    <row r="23" spans="1:22">
      <c r="A23" s="886"/>
      <c r="B23" s="875"/>
      <c r="C23" s="887" t="s">
        <v>685</v>
      </c>
      <c r="D23" s="877">
        <v>8</v>
      </c>
      <c r="E23" s="877"/>
      <c r="F23" s="877"/>
      <c r="G23" s="877"/>
      <c r="H23" s="877"/>
      <c r="I23" s="877"/>
    </row>
    <row r="24" spans="1:22" ht="15" customHeight="1">
      <c r="A24" s="888" t="s">
        <v>502</v>
      </c>
      <c r="B24" s="875">
        <v>19</v>
      </c>
      <c r="C24" s="876" t="s">
        <v>686</v>
      </c>
      <c r="D24" s="877">
        <v>2</v>
      </c>
      <c r="E24" s="877"/>
      <c r="F24" s="877"/>
      <c r="G24" s="877"/>
      <c r="H24" s="877"/>
      <c r="I24" s="877"/>
    </row>
    <row r="25" spans="1:22" ht="24">
      <c r="A25" s="889"/>
      <c r="B25" s="875">
        <v>20</v>
      </c>
      <c r="C25" s="876" t="s">
        <v>687</v>
      </c>
      <c r="D25" s="877">
        <v>2</v>
      </c>
      <c r="E25" s="877"/>
      <c r="F25" s="877"/>
      <c r="G25" s="877"/>
      <c r="H25" s="877"/>
      <c r="I25" s="877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4">
      <c r="A26" s="889"/>
      <c r="B26" s="875">
        <v>21</v>
      </c>
      <c r="C26" s="876" t="s">
        <v>688</v>
      </c>
      <c r="D26" s="877">
        <v>2</v>
      </c>
      <c r="E26" s="877"/>
      <c r="F26" s="877"/>
      <c r="G26" s="877"/>
      <c r="H26" s="877"/>
      <c r="I26" s="877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4">
      <c r="A27" s="889"/>
      <c r="B27" s="875">
        <v>22</v>
      </c>
      <c r="C27" s="876" t="s">
        <v>689</v>
      </c>
      <c r="D27" s="875">
        <v>2</v>
      </c>
      <c r="E27" s="875"/>
      <c r="F27" s="875"/>
      <c r="G27" s="875"/>
      <c r="H27" s="875"/>
      <c r="I27" s="87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>
      <c r="A28" s="889"/>
      <c r="B28" s="875">
        <v>23</v>
      </c>
      <c r="C28" s="876" t="s">
        <v>690</v>
      </c>
      <c r="D28" s="875">
        <v>2</v>
      </c>
      <c r="E28" s="875"/>
      <c r="F28" s="875"/>
      <c r="G28" s="875"/>
      <c r="H28" s="875"/>
      <c r="I28" s="87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4">
      <c r="A29" s="889"/>
      <c r="B29" s="875">
        <v>24</v>
      </c>
      <c r="C29" s="876" t="s">
        <v>691</v>
      </c>
      <c r="D29" s="875">
        <v>2</v>
      </c>
      <c r="E29" s="875"/>
      <c r="F29" s="875"/>
      <c r="G29" s="875"/>
      <c r="H29" s="875"/>
      <c r="I29" s="87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>
      <c r="A30" s="890"/>
      <c r="B30" s="891" t="s">
        <v>692</v>
      </c>
      <c r="C30" s="892"/>
      <c r="D30" s="875">
        <f>SUM(D24:D29)</f>
        <v>12</v>
      </c>
      <c r="E30" s="875"/>
      <c r="F30" s="875"/>
      <c r="G30" s="875"/>
      <c r="H30" s="875"/>
      <c r="I30" s="875"/>
    </row>
    <row r="31" spans="1:22" ht="48">
      <c r="A31" s="893" t="s">
        <v>693</v>
      </c>
      <c r="B31" s="871">
        <v>25</v>
      </c>
      <c r="C31" s="872" t="s">
        <v>694</v>
      </c>
      <c r="D31" s="873">
        <v>3</v>
      </c>
      <c r="E31" s="873"/>
      <c r="F31" s="873"/>
      <c r="G31" s="873"/>
      <c r="H31" s="873"/>
      <c r="I31" s="873"/>
    </row>
    <row r="32" spans="1:22" ht="24">
      <c r="A32" s="893"/>
      <c r="B32" s="871">
        <v>26</v>
      </c>
      <c r="C32" s="894" t="s">
        <v>695</v>
      </c>
      <c r="D32" s="873">
        <v>3</v>
      </c>
      <c r="E32" s="873"/>
      <c r="F32" s="873"/>
      <c r="G32" s="873"/>
      <c r="H32" s="873"/>
      <c r="I32" s="873"/>
    </row>
    <row r="33" spans="1:9" ht="24">
      <c r="A33" s="893"/>
      <c r="B33" s="871">
        <v>27</v>
      </c>
      <c r="C33" s="872" t="s">
        <v>691</v>
      </c>
      <c r="D33" s="873">
        <v>2</v>
      </c>
      <c r="E33" s="873"/>
      <c r="F33" s="873"/>
      <c r="G33" s="873"/>
      <c r="H33" s="873"/>
      <c r="I33" s="873"/>
    </row>
    <row r="34" spans="1:9">
      <c r="A34" s="895"/>
      <c r="B34" s="896" t="s">
        <v>696</v>
      </c>
      <c r="C34" s="897"/>
      <c r="D34" s="873">
        <f>SUM(D31:D33)</f>
        <v>8</v>
      </c>
      <c r="E34" s="873"/>
      <c r="F34" s="873"/>
      <c r="G34" s="873"/>
      <c r="H34" s="873"/>
      <c r="I34" s="873"/>
    </row>
    <row r="35" spans="1:9">
      <c r="A35" s="898" t="s">
        <v>697</v>
      </c>
      <c r="B35" s="875">
        <v>28</v>
      </c>
      <c r="C35" s="876" t="s">
        <v>698</v>
      </c>
      <c r="D35" s="877">
        <v>2</v>
      </c>
      <c r="E35" s="877"/>
      <c r="F35" s="877"/>
      <c r="G35" s="877"/>
      <c r="H35" s="877"/>
      <c r="I35" s="877"/>
    </row>
    <row r="36" spans="1:9" ht="48">
      <c r="A36" s="899"/>
      <c r="B36" s="875">
        <v>29</v>
      </c>
      <c r="C36" s="876" t="s">
        <v>699</v>
      </c>
      <c r="D36" s="877">
        <v>3</v>
      </c>
      <c r="E36" s="877"/>
      <c r="F36" s="877"/>
      <c r="G36" s="877"/>
      <c r="H36" s="877"/>
      <c r="I36" s="877"/>
    </row>
    <row r="37" spans="1:9" ht="24">
      <c r="A37" s="899"/>
      <c r="B37" s="875">
        <v>30</v>
      </c>
      <c r="C37" s="876" t="s">
        <v>700</v>
      </c>
      <c r="D37" s="877">
        <v>3</v>
      </c>
      <c r="E37" s="877"/>
      <c r="F37" s="877"/>
      <c r="G37" s="877"/>
      <c r="H37" s="877"/>
      <c r="I37" s="877"/>
    </row>
    <row r="38" spans="1:9">
      <c r="A38" s="899"/>
      <c r="B38" s="875">
        <v>31</v>
      </c>
      <c r="C38" s="900" t="s">
        <v>701</v>
      </c>
      <c r="D38" s="877">
        <v>3</v>
      </c>
      <c r="E38" s="877"/>
      <c r="F38" s="877"/>
      <c r="G38" s="877"/>
      <c r="H38" s="877"/>
      <c r="I38" s="877"/>
    </row>
    <row r="39" spans="1:9" ht="24">
      <c r="A39" s="899"/>
      <c r="B39" s="875">
        <v>32</v>
      </c>
      <c r="C39" s="900" t="s">
        <v>702</v>
      </c>
      <c r="D39" s="877">
        <v>3</v>
      </c>
      <c r="E39" s="877"/>
      <c r="F39" s="877"/>
      <c r="G39" s="877"/>
      <c r="H39" s="877"/>
      <c r="I39" s="877"/>
    </row>
    <row r="40" spans="1:9" ht="24">
      <c r="A40" s="899"/>
      <c r="B40" s="875">
        <v>33</v>
      </c>
      <c r="C40" s="876" t="s">
        <v>703</v>
      </c>
      <c r="D40" s="877">
        <v>3</v>
      </c>
      <c r="E40" s="877"/>
      <c r="F40" s="877"/>
      <c r="G40" s="877"/>
      <c r="H40" s="877"/>
      <c r="I40" s="877"/>
    </row>
    <row r="41" spans="1:9" ht="24">
      <c r="A41" s="899"/>
      <c r="B41" s="875">
        <v>34</v>
      </c>
      <c r="C41" s="876" t="s">
        <v>704</v>
      </c>
      <c r="D41" s="877">
        <v>2</v>
      </c>
      <c r="E41" s="877"/>
      <c r="F41" s="877"/>
      <c r="G41" s="877"/>
      <c r="H41" s="877"/>
      <c r="I41" s="877"/>
    </row>
    <row r="42" spans="1:9" ht="14.25" customHeight="1">
      <c r="A42" s="899"/>
      <c r="B42" s="875">
        <v>35</v>
      </c>
      <c r="C42" s="879" t="s">
        <v>705</v>
      </c>
      <c r="D42" s="877">
        <v>2</v>
      </c>
      <c r="E42" s="877"/>
      <c r="F42" s="877"/>
      <c r="G42" s="877"/>
      <c r="H42" s="877"/>
      <c r="I42" s="877"/>
    </row>
    <row r="43" spans="1:9" ht="24">
      <c r="A43" s="899"/>
      <c r="B43" s="875">
        <v>36</v>
      </c>
      <c r="C43" s="879" t="s">
        <v>691</v>
      </c>
      <c r="D43" s="877">
        <v>2</v>
      </c>
      <c r="E43" s="877"/>
      <c r="F43" s="877"/>
      <c r="G43" s="877"/>
      <c r="H43" s="877"/>
      <c r="I43" s="877"/>
    </row>
    <row r="44" spans="1:9" ht="15" customHeight="1">
      <c r="A44" s="901"/>
      <c r="B44" s="891" t="s">
        <v>706</v>
      </c>
      <c r="C44" s="892"/>
      <c r="D44" s="877">
        <v>23</v>
      </c>
      <c r="E44" s="877"/>
      <c r="F44" s="877"/>
      <c r="G44" s="877"/>
      <c r="H44" s="877"/>
      <c r="I44" s="877"/>
    </row>
    <row r="45" spans="1:9" ht="36">
      <c r="A45" s="902" t="s">
        <v>501</v>
      </c>
      <c r="B45" s="871">
        <v>37</v>
      </c>
      <c r="C45" s="872" t="s">
        <v>707</v>
      </c>
      <c r="D45" s="873">
        <v>2</v>
      </c>
      <c r="E45" s="873"/>
      <c r="F45" s="873"/>
      <c r="G45" s="873"/>
      <c r="H45" s="873"/>
      <c r="I45" s="873"/>
    </row>
    <row r="46" spans="1:9" ht="15" customHeight="1">
      <c r="A46" s="893"/>
      <c r="B46" s="871">
        <v>38</v>
      </c>
      <c r="C46" s="872" t="s">
        <v>708</v>
      </c>
      <c r="D46" s="873">
        <v>2</v>
      </c>
      <c r="E46" s="873"/>
      <c r="F46" s="873"/>
      <c r="G46" s="873"/>
      <c r="H46" s="873"/>
      <c r="I46" s="873"/>
    </row>
    <row r="47" spans="1:9" ht="24">
      <c r="A47" s="893"/>
      <c r="B47" s="871">
        <v>39</v>
      </c>
      <c r="C47" s="894" t="s">
        <v>709</v>
      </c>
      <c r="D47" s="873">
        <v>2</v>
      </c>
      <c r="E47" s="873"/>
      <c r="F47" s="873"/>
      <c r="G47" s="873"/>
      <c r="H47" s="873"/>
      <c r="I47" s="873"/>
    </row>
    <row r="48" spans="1:9">
      <c r="A48" s="893"/>
      <c r="B48" s="871">
        <v>40</v>
      </c>
      <c r="C48" s="872" t="s">
        <v>710</v>
      </c>
      <c r="D48" s="873">
        <v>2</v>
      </c>
      <c r="E48" s="873"/>
      <c r="F48" s="873"/>
      <c r="G48" s="873"/>
      <c r="H48" s="873"/>
      <c r="I48" s="873"/>
    </row>
    <row r="49" spans="1:9">
      <c r="A49" s="895"/>
      <c r="B49" s="896" t="s">
        <v>711</v>
      </c>
      <c r="C49" s="897"/>
      <c r="D49" s="873">
        <f>SUM(D45:D48)</f>
        <v>8</v>
      </c>
      <c r="E49" s="873"/>
      <c r="F49" s="873"/>
      <c r="G49" s="873"/>
      <c r="H49" s="873"/>
      <c r="I49" s="873"/>
    </row>
    <row r="50" spans="1:9" ht="36">
      <c r="A50" s="903" t="s">
        <v>712</v>
      </c>
      <c r="B50" s="904">
        <v>41</v>
      </c>
      <c r="C50" s="905" t="s">
        <v>713</v>
      </c>
      <c r="D50" s="877">
        <v>2</v>
      </c>
      <c r="E50" s="877"/>
      <c r="F50" s="877"/>
      <c r="G50" s="877"/>
      <c r="H50" s="877"/>
      <c r="I50" s="877"/>
    </row>
    <row r="51" spans="1:9" ht="24">
      <c r="A51" s="903"/>
      <c r="B51" s="904">
        <v>42</v>
      </c>
      <c r="C51" s="879" t="s">
        <v>714</v>
      </c>
      <c r="D51" s="877">
        <v>2</v>
      </c>
      <c r="E51" s="877"/>
      <c r="F51" s="877"/>
      <c r="G51" s="877"/>
      <c r="H51" s="877"/>
      <c r="I51" s="877"/>
    </row>
    <row r="52" spans="1:9">
      <c r="A52" s="903"/>
      <c r="B52" s="904">
        <v>43</v>
      </c>
      <c r="C52" s="876" t="s">
        <v>710</v>
      </c>
      <c r="D52" s="877">
        <v>2</v>
      </c>
      <c r="E52" s="877"/>
      <c r="F52" s="877"/>
      <c r="G52" s="877"/>
      <c r="H52" s="877"/>
      <c r="I52" s="877"/>
    </row>
    <row r="53" spans="1:9">
      <c r="A53" s="903"/>
      <c r="B53" s="906" t="s">
        <v>715</v>
      </c>
      <c r="C53" s="892"/>
      <c r="D53" s="877">
        <f>SUM(D50:D52)</f>
        <v>6</v>
      </c>
      <c r="E53" s="877"/>
      <c r="F53" s="877"/>
      <c r="G53" s="877"/>
      <c r="H53" s="877"/>
      <c r="I53" s="877"/>
    </row>
    <row r="54" spans="1:9">
      <c r="A54" s="907" t="s">
        <v>716</v>
      </c>
      <c r="B54" s="908"/>
      <c r="C54" s="909"/>
      <c r="D54" s="873">
        <v>100</v>
      </c>
      <c r="E54" s="910"/>
      <c r="F54" s="910"/>
      <c r="G54" s="910"/>
      <c r="H54" s="910"/>
      <c r="I54" s="910"/>
    </row>
    <row r="64" spans="1:9" ht="14.25" customHeight="1"/>
    <row r="65" spans="1:9">
      <c r="A65"/>
      <c r="B65"/>
      <c r="C65"/>
      <c r="D65"/>
      <c r="E65"/>
      <c r="F65"/>
      <c r="G65"/>
      <c r="H65"/>
      <c r="I65"/>
    </row>
    <row r="66" spans="1:9" ht="15" customHeight="1">
      <c r="A66"/>
      <c r="B66"/>
      <c r="C66"/>
      <c r="D66"/>
      <c r="E66"/>
      <c r="F66"/>
      <c r="G66"/>
      <c r="H66"/>
      <c r="I66"/>
    </row>
    <row r="67" spans="1:9">
      <c r="A67"/>
      <c r="B67"/>
      <c r="C67"/>
      <c r="D67"/>
      <c r="E67"/>
      <c r="F67"/>
      <c r="G67"/>
      <c r="H67"/>
      <c r="I67"/>
    </row>
    <row r="68" spans="1:9" ht="15" customHeight="1">
      <c r="A68"/>
      <c r="B68"/>
      <c r="C68"/>
      <c r="D68"/>
      <c r="E68"/>
      <c r="F68"/>
      <c r="G68"/>
      <c r="H68"/>
      <c r="I68"/>
    </row>
    <row r="69" spans="1:9">
      <c r="A69"/>
      <c r="B69"/>
      <c r="C69"/>
      <c r="D69"/>
      <c r="E69"/>
      <c r="F69"/>
      <c r="G69"/>
      <c r="H69"/>
      <c r="I69"/>
    </row>
    <row r="70" spans="1:9">
      <c r="A70"/>
      <c r="B70"/>
      <c r="C70"/>
      <c r="D70"/>
      <c r="E70"/>
      <c r="F70"/>
      <c r="G70"/>
      <c r="H70"/>
      <c r="I70"/>
    </row>
    <row r="71" spans="1:9">
      <c r="A71"/>
      <c r="B71"/>
      <c r="C71"/>
      <c r="D71"/>
      <c r="E71"/>
      <c r="F71"/>
      <c r="G71"/>
      <c r="H71"/>
      <c r="I71"/>
    </row>
    <row r="72" spans="1:9">
      <c r="A72"/>
      <c r="B72"/>
      <c r="C72"/>
      <c r="D72"/>
      <c r="E72"/>
      <c r="F72"/>
      <c r="G72"/>
      <c r="H72"/>
      <c r="I72"/>
    </row>
    <row r="73" spans="1:9" ht="15.75" customHeight="1">
      <c r="A73"/>
      <c r="B73"/>
      <c r="C73"/>
      <c r="D73"/>
      <c r="E73"/>
      <c r="F73"/>
      <c r="G73"/>
      <c r="H73"/>
      <c r="I73"/>
    </row>
    <row r="74" spans="1:9">
      <c r="A74"/>
      <c r="B74"/>
      <c r="C74"/>
      <c r="D74"/>
      <c r="E74"/>
      <c r="F74"/>
      <c r="G74"/>
      <c r="H74"/>
      <c r="I74"/>
    </row>
    <row r="75" spans="1:9">
      <c r="A75"/>
      <c r="B75"/>
      <c r="C75"/>
      <c r="D75"/>
      <c r="E75"/>
      <c r="F75"/>
      <c r="G75"/>
      <c r="H75"/>
      <c r="I75"/>
    </row>
    <row r="76" spans="1:9">
      <c r="A76"/>
      <c r="B76"/>
      <c r="C76"/>
      <c r="D76"/>
      <c r="E76"/>
      <c r="F76"/>
      <c r="G76"/>
      <c r="H76"/>
      <c r="I76"/>
    </row>
    <row r="77" spans="1:9">
      <c r="A77"/>
      <c r="B77"/>
      <c r="C77"/>
      <c r="D77"/>
      <c r="E77"/>
      <c r="F77"/>
      <c r="G77"/>
      <c r="H77"/>
      <c r="I77"/>
    </row>
    <row r="78" spans="1:9" ht="15.75" customHeight="1">
      <c r="A78"/>
      <c r="B78"/>
      <c r="C78"/>
      <c r="D78"/>
      <c r="E78"/>
      <c r="F78"/>
      <c r="G78"/>
      <c r="H78"/>
      <c r="I78"/>
    </row>
    <row r="79" spans="1:9">
      <c r="A79"/>
      <c r="B79"/>
      <c r="C79"/>
      <c r="D79"/>
      <c r="E79"/>
      <c r="F79"/>
      <c r="G79"/>
      <c r="H79"/>
      <c r="I79"/>
    </row>
    <row r="80" spans="1:9">
      <c r="A80"/>
      <c r="B80"/>
      <c r="C80"/>
      <c r="D80"/>
      <c r="E80"/>
      <c r="F80"/>
      <c r="G80"/>
      <c r="H80"/>
      <c r="I80"/>
    </row>
    <row r="81" spans="1:9">
      <c r="A81"/>
      <c r="B81"/>
      <c r="C81"/>
      <c r="D81"/>
      <c r="E81"/>
      <c r="F81"/>
      <c r="G81"/>
      <c r="H81"/>
      <c r="I81"/>
    </row>
    <row r="82" spans="1:9">
      <c r="A82"/>
      <c r="B82"/>
      <c r="C82"/>
      <c r="D82"/>
      <c r="E82"/>
      <c r="F82"/>
      <c r="G82"/>
      <c r="H82"/>
      <c r="I82"/>
    </row>
    <row r="83" spans="1:9">
      <c r="A83"/>
      <c r="B83"/>
      <c r="C83"/>
      <c r="D83"/>
      <c r="E83"/>
      <c r="F83"/>
      <c r="G83"/>
      <c r="H83"/>
      <c r="I83"/>
    </row>
    <row r="84" spans="1:9">
      <c r="A84"/>
      <c r="B84"/>
      <c r="C84"/>
      <c r="D84"/>
      <c r="E84"/>
      <c r="F84"/>
      <c r="G84"/>
      <c r="H84"/>
      <c r="I84"/>
    </row>
    <row r="85" spans="1:9">
      <c r="A85"/>
      <c r="B85"/>
      <c r="C85"/>
      <c r="D85"/>
      <c r="E85"/>
      <c r="F85"/>
      <c r="G85"/>
      <c r="H85"/>
      <c r="I85"/>
    </row>
    <row r="86" spans="1:9">
      <c r="A86"/>
      <c r="B86"/>
      <c r="C86"/>
      <c r="D86"/>
      <c r="E86"/>
      <c r="F86"/>
      <c r="G86"/>
      <c r="H86"/>
      <c r="I86"/>
    </row>
    <row r="87" spans="1:9">
      <c r="A87"/>
      <c r="B87"/>
      <c r="C87"/>
      <c r="D87"/>
      <c r="E87"/>
      <c r="F87"/>
      <c r="G87"/>
      <c r="H87"/>
      <c r="I87"/>
    </row>
    <row r="88" spans="1:9">
      <c r="A88"/>
      <c r="B88"/>
      <c r="C88"/>
      <c r="D88"/>
      <c r="E88"/>
      <c r="F88"/>
      <c r="G88"/>
      <c r="H88"/>
      <c r="I88"/>
    </row>
    <row r="89" spans="1:9">
      <c r="A89"/>
      <c r="B89"/>
      <c r="C89"/>
      <c r="D89"/>
      <c r="E89"/>
      <c r="F89"/>
      <c r="G89"/>
      <c r="H89"/>
      <c r="I89"/>
    </row>
    <row r="90" spans="1:9">
      <c r="A90"/>
      <c r="B90"/>
      <c r="C90"/>
      <c r="D90"/>
      <c r="E90"/>
      <c r="F90"/>
      <c r="G90"/>
      <c r="H90"/>
      <c r="I90"/>
    </row>
    <row r="91" spans="1:9">
      <c r="A91"/>
      <c r="B91"/>
      <c r="C91"/>
      <c r="D91"/>
      <c r="E91"/>
      <c r="F91"/>
      <c r="G91"/>
      <c r="H91"/>
      <c r="I91"/>
    </row>
    <row r="92" spans="1:9">
      <c r="A92"/>
      <c r="B92"/>
      <c r="C92"/>
      <c r="D92"/>
      <c r="E92"/>
      <c r="F92"/>
      <c r="G92"/>
      <c r="H92"/>
      <c r="I92"/>
    </row>
    <row r="93" spans="1:9">
      <c r="A93"/>
      <c r="B93"/>
      <c r="C93"/>
      <c r="D93"/>
      <c r="E93"/>
      <c r="F93"/>
      <c r="G93"/>
      <c r="H93"/>
      <c r="I93"/>
    </row>
    <row r="94" spans="1:9">
      <c r="A94"/>
      <c r="B94"/>
      <c r="C94"/>
      <c r="D94"/>
      <c r="E94"/>
      <c r="F94"/>
      <c r="G94"/>
      <c r="H94"/>
      <c r="I94"/>
    </row>
    <row r="95" spans="1:9">
      <c r="A95"/>
      <c r="B95"/>
      <c r="C95"/>
      <c r="D95"/>
      <c r="E95"/>
      <c r="F95"/>
      <c r="G95"/>
      <c r="H95"/>
      <c r="I95"/>
    </row>
    <row r="96" spans="1:9">
      <c r="A96"/>
      <c r="B96"/>
      <c r="C96"/>
      <c r="D96"/>
      <c r="E96"/>
      <c r="F96"/>
      <c r="G96"/>
      <c r="H96"/>
      <c r="I96"/>
    </row>
    <row r="97" spans="1:9">
      <c r="A97"/>
      <c r="B97"/>
      <c r="C97"/>
      <c r="D97"/>
      <c r="E97"/>
      <c r="F97"/>
      <c r="G97"/>
      <c r="H97"/>
      <c r="I97"/>
    </row>
    <row r="98" spans="1:9">
      <c r="A98"/>
      <c r="B98"/>
      <c r="C98"/>
      <c r="D98"/>
      <c r="E98"/>
      <c r="F98"/>
      <c r="G98"/>
      <c r="H98"/>
      <c r="I98"/>
    </row>
    <row r="99" spans="1:9">
      <c r="A99"/>
      <c r="B99"/>
      <c r="C99"/>
      <c r="D99"/>
      <c r="E99"/>
      <c r="F99"/>
      <c r="G99"/>
      <c r="H99"/>
      <c r="I99"/>
    </row>
    <row r="100" spans="1:9">
      <c r="A100"/>
      <c r="B100"/>
      <c r="C100"/>
      <c r="D100"/>
      <c r="E100"/>
      <c r="F100"/>
      <c r="G100"/>
      <c r="H100"/>
      <c r="I100"/>
    </row>
    <row r="101" spans="1:9">
      <c r="A101"/>
      <c r="B101"/>
      <c r="C101"/>
      <c r="D101"/>
      <c r="E101"/>
      <c r="F101"/>
      <c r="G101"/>
      <c r="H101"/>
      <c r="I101"/>
    </row>
    <row r="102" spans="1:9">
      <c r="A102"/>
      <c r="B102"/>
      <c r="C102"/>
      <c r="D102"/>
      <c r="E102"/>
      <c r="F102"/>
      <c r="G102"/>
      <c r="H102"/>
      <c r="I102"/>
    </row>
    <row r="103" spans="1:9" ht="15" customHeight="1">
      <c r="A103"/>
      <c r="B103"/>
      <c r="C103"/>
      <c r="D103"/>
      <c r="E103"/>
      <c r="F103"/>
      <c r="G103"/>
      <c r="H103"/>
      <c r="I103"/>
    </row>
    <row r="104" spans="1:9">
      <c r="A104"/>
      <c r="B104"/>
      <c r="C104"/>
      <c r="D104"/>
      <c r="E104"/>
      <c r="F104"/>
      <c r="G104"/>
      <c r="H104"/>
      <c r="I104"/>
    </row>
    <row r="105" spans="1:9">
      <c r="A105"/>
      <c r="B105"/>
      <c r="C105"/>
      <c r="D105"/>
      <c r="E105"/>
      <c r="F105"/>
      <c r="G105"/>
      <c r="H105"/>
      <c r="I105"/>
    </row>
    <row r="106" spans="1:9">
      <c r="A106"/>
      <c r="B106"/>
      <c r="C106"/>
      <c r="D106"/>
      <c r="E106"/>
      <c r="F106"/>
      <c r="G106"/>
      <c r="H106"/>
      <c r="I106"/>
    </row>
    <row r="107" spans="1:9">
      <c r="A107"/>
      <c r="B107"/>
      <c r="C107"/>
      <c r="D107"/>
      <c r="E107"/>
      <c r="F107"/>
      <c r="G107"/>
      <c r="H107"/>
      <c r="I107"/>
    </row>
    <row r="108" spans="1:9">
      <c r="A108"/>
      <c r="B108"/>
      <c r="C108"/>
      <c r="D108"/>
      <c r="E108"/>
      <c r="F108"/>
      <c r="G108"/>
      <c r="H108"/>
      <c r="I108"/>
    </row>
    <row r="109" spans="1:9">
      <c r="A109"/>
      <c r="B109"/>
      <c r="C109"/>
      <c r="D109"/>
      <c r="E109"/>
      <c r="F109"/>
      <c r="G109"/>
      <c r="H109"/>
      <c r="I109"/>
    </row>
    <row r="110" spans="1:9">
      <c r="A110"/>
      <c r="B110"/>
      <c r="C110"/>
      <c r="D110"/>
      <c r="E110"/>
      <c r="F110"/>
      <c r="G110"/>
      <c r="H110"/>
      <c r="I110"/>
    </row>
    <row r="111" spans="1:9">
      <c r="A111"/>
      <c r="B111"/>
      <c r="C111"/>
      <c r="D111"/>
      <c r="E111"/>
      <c r="F111"/>
      <c r="G111"/>
      <c r="H111"/>
      <c r="I111"/>
    </row>
    <row r="112" spans="1:9">
      <c r="A112"/>
      <c r="B112"/>
      <c r="C112"/>
      <c r="D112"/>
      <c r="E112"/>
      <c r="F112"/>
      <c r="G112"/>
      <c r="H112"/>
      <c r="I112"/>
    </row>
    <row r="113" spans="1:9">
      <c r="A113"/>
      <c r="B113"/>
      <c r="C113"/>
      <c r="D113"/>
      <c r="E113"/>
      <c r="F113"/>
      <c r="G113"/>
      <c r="H113"/>
      <c r="I113"/>
    </row>
    <row r="114" spans="1:9" ht="14.25" customHeight="1">
      <c r="A114"/>
      <c r="B114"/>
      <c r="C114"/>
      <c r="D114"/>
      <c r="E114"/>
      <c r="F114"/>
      <c r="G114"/>
      <c r="H114"/>
      <c r="I114"/>
    </row>
    <row r="115" spans="1:9">
      <c r="A115"/>
      <c r="B115"/>
      <c r="C115"/>
      <c r="D115"/>
      <c r="E115"/>
      <c r="F115"/>
      <c r="G115"/>
      <c r="H115"/>
      <c r="I115"/>
    </row>
    <row r="116" spans="1:9" ht="15" customHeight="1">
      <c r="A116"/>
      <c r="B116"/>
      <c r="C116"/>
      <c r="D116"/>
      <c r="E116"/>
      <c r="F116"/>
      <c r="G116"/>
      <c r="H116"/>
      <c r="I116"/>
    </row>
    <row r="117" spans="1:9">
      <c r="A117"/>
      <c r="B117"/>
      <c r="C117"/>
      <c r="D117"/>
      <c r="E117"/>
      <c r="F117"/>
      <c r="G117"/>
      <c r="H117"/>
      <c r="I117"/>
    </row>
    <row r="118" spans="1:9" ht="15" customHeight="1">
      <c r="A118"/>
      <c r="B118"/>
      <c r="C118"/>
      <c r="D118"/>
      <c r="E118"/>
      <c r="F118"/>
      <c r="G118"/>
      <c r="H118"/>
      <c r="I118"/>
    </row>
    <row r="119" spans="1:9">
      <c r="A119"/>
      <c r="B119"/>
      <c r="C119"/>
      <c r="D119"/>
      <c r="E119"/>
      <c r="F119"/>
      <c r="G119"/>
      <c r="H119"/>
      <c r="I119"/>
    </row>
    <row r="120" spans="1:9">
      <c r="A120"/>
      <c r="B120"/>
      <c r="C120"/>
      <c r="D120"/>
      <c r="E120"/>
      <c r="F120"/>
      <c r="G120"/>
      <c r="H120"/>
      <c r="I120"/>
    </row>
    <row r="121" spans="1:9">
      <c r="A121"/>
      <c r="B121"/>
      <c r="C121"/>
      <c r="D121"/>
      <c r="E121"/>
      <c r="F121"/>
      <c r="G121"/>
      <c r="H121"/>
      <c r="I121"/>
    </row>
    <row r="122" spans="1:9">
      <c r="A122"/>
      <c r="B122"/>
      <c r="C122"/>
      <c r="D122"/>
      <c r="E122"/>
      <c r="F122"/>
      <c r="G122"/>
      <c r="H122"/>
      <c r="I122"/>
    </row>
    <row r="123" spans="1:9">
      <c r="A123"/>
      <c r="B123"/>
      <c r="C123"/>
      <c r="D123"/>
      <c r="E123"/>
      <c r="F123"/>
      <c r="G123"/>
      <c r="H123"/>
      <c r="I123"/>
    </row>
    <row r="124" spans="1:9">
      <c r="A124"/>
      <c r="B124"/>
      <c r="C124"/>
      <c r="D124"/>
      <c r="E124"/>
      <c r="F124"/>
      <c r="G124"/>
      <c r="H124"/>
      <c r="I124"/>
    </row>
    <row r="125" spans="1:9" ht="36" customHeight="1">
      <c r="A125"/>
      <c r="B125"/>
      <c r="C125"/>
      <c r="D125"/>
      <c r="E125"/>
      <c r="F125"/>
      <c r="G125"/>
      <c r="H125"/>
      <c r="I125"/>
    </row>
    <row r="126" spans="1:9" ht="36.75" customHeight="1">
      <c r="A126"/>
      <c r="B126"/>
      <c r="C126"/>
      <c r="D126"/>
      <c r="E126"/>
      <c r="F126"/>
      <c r="G126"/>
      <c r="H126"/>
      <c r="I126"/>
    </row>
  </sheetData>
  <mergeCells count="23">
    <mergeCell ref="A4:A6"/>
    <mergeCell ref="A7:A9"/>
    <mergeCell ref="A11:A16"/>
    <mergeCell ref="A17:A19"/>
    <mergeCell ref="B19:C19"/>
    <mergeCell ref="A1:A3"/>
    <mergeCell ref="B1:B3"/>
    <mergeCell ref="C1:I1"/>
    <mergeCell ref="C2:C3"/>
    <mergeCell ref="D2:D3"/>
    <mergeCell ref="I2:I3"/>
    <mergeCell ref="A20:A22"/>
    <mergeCell ref="A24:A30"/>
    <mergeCell ref="B30:C30"/>
    <mergeCell ref="A31:A34"/>
    <mergeCell ref="B34:C34"/>
    <mergeCell ref="A35:A44"/>
    <mergeCell ref="B44:C44"/>
    <mergeCell ref="A45:A49"/>
    <mergeCell ref="B49:C49"/>
    <mergeCell ref="A50:A53"/>
    <mergeCell ref="B53:C53"/>
    <mergeCell ref="A54:C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بهداشت خانواده</vt:lpstr>
      <vt:lpstr>واحد آمار</vt:lpstr>
      <vt:lpstr>بهداشت مدارس</vt:lpstr>
      <vt:lpstr>دهان ودندان</vt:lpstr>
      <vt:lpstr>بهداشت حرفه ای</vt:lpstr>
      <vt:lpstr>بیماریهای واگیر</vt:lpstr>
      <vt:lpstr>بیماریهای غیر واگیر</vt:lpstr>
      <vt:lpstr>بهداشت محیط</vt:lpstr>
      <vt:lpstr>روان</vt:lpstr>
      <vt:lpstr>دارویی</vt:lpstr>
      <vt:lpstr>چک لیست گسترش و مدیریت شبکه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Kameli</dc:creator>
  <cp:lastModifiedBy>MRT Pack 30 DVDs</cp:lastModifiedBy>
  <cp:lastPrinted>2014-11-30T08:24:10Z</cp:lastPrinted>
  <dcterms:created xsi:type="dcterms:W3CDTF">2014-11-24T05:26:38Z</dcterms:created>
  <dcterms:modified xsi:type="dcterms:W3CDTF">2015-06-22T08:21:22Z</dcterms:modified>
</cp:coreProperties>
</file>