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640" tabRatio="932" activeTab="0"/>
  </bookViews>
  <sheets>
    <sheet name="خانه بهداشت" sheetId="1" r:id="rId1"/>
  </sheets>
  <externalReferences>
    <externalReference r:id="rId4"/>
  </externalReferences>
  <definedNames>
    <definedName name="OLE_LINK1" localSheetId="0">'خانه بهداشت'!$A$4</definedName>
  </definedNames>
  <calcPr fullCalcOnLoad="1"/>
</workbook>
</file>

<file path=xl/sharedStrings.xml><?xml version="1.0" encoding="utf-8"?>
<sst xmlns="http://schemas.openxmlformats.org/spreadsheetml/2006/main" count="178" uniqueCount="70">
  <si>
    <t xml:space="preserve">نام دانشگاه:                                                                          نام نام خانوادگی بازدید کننده :                                                                     تاریخ بازدید :
</t>
  </si>
  <si>
    <t>اسامی کارکنان ستاد :</t>
  </si>
  <si>
    <t>فرآیند</t>
  </si>
  <si>
    <t>ریز فرایند</t>
  </si>
  <si>
    <t>ردیف</t>
  </si>
  <si>
    <t>نوع فعالیت</t>
  </si>
  <si>
    <t>زیج وشاخص</t>
  </si>
  <si>
    <t>گزارش آمار</t>
  </si>
  <si>
    <t xml:space="preserve">جمعیت </t>
  </si>
  <si>
    <t>نظام ثبت مرگ</t>
  </si>
  <si>
    <t>IT</t>
  </si>
  <si>
    <t>میانگین</t>
  </si>
  <si>
    <t>پایش1</t>
  </si>
  <si>
    <t>پایش2</t>
  </si>
  <si>
    <t>برنامه ریزی</t>
  </si>
  <si>
    <t>آموزش</t>
  </si>
  <si>
    <t>جمع</t>
  </si>
  <si>
    <t>برنامه عملیاتی</t>
  </si>
  <si>
    <t>جمع امتیاز  فرایند برنامه ریزی</t>
  </si>
  <si>
    <t xml:space="preserve">درصد  </t>
  </si>
  <si>
    <t>سازماندهی</t>
  </si>
  <si>
    <t xml:space="preserve">دستورالعمل ها </t>
  </si>
  <si>
    <t xml:space="preserve">مواد آموزشی وتجهیزات،منابع  وامکانات </t>
  </si>
  <si>
    <t>جمع امتیاز  فرایند سازماندهی</t>
  </si>
  <si>
    <t>ریز
فرایند</t>
  </si>
  <si>
    <t>سایر فعالیت ها</t>
  </si>
  <si>
    <t>جمع امتیاز  فرایند سایر فعالیتها</t>
  </si>
  <si>
    <t>کل فرآیندها</t>
  </si>
  <si>
    <t>آیا به تعداد کارکنان کامپیوتر و تجهیزات مربوطه  وجود دارد؟     2</t>
  </si>
  <si>
    <t>آیا تمام کاربران به نحوه مطلوب به اینترنت دسترسی  دارند؟      2</t>
  </si>
  <si>
    <t>آیا تمام سیستم ها از ایمنی مناسب(وجود آنتی ویرویس معتبر بروز) برخوردارند؟       2</t>
  </si>
  <si>
    <t>آیا روند اجرای برنامه مکانیزاسیون مکاتبات  بنحومطلوب انجام می گردد ؟                   2</t>
  </si>
  <si>
    <t>برنامه اتوماسیون هماهنگ با دانشگاه راه اندازی و مورد استفاده قرار گرفته است؟       2</t>
  </si>
  <si>
    <t>آیا تمام  تمام خانه های بهداشت به اینترانت (در صورت عدم امکان دسترسی به اینترانت ؛اینترنت قثابل قبول است) دسترسی دارند؟ 3</t>
  </si>
  <si>
    <t>آمار</t>
  </si>
  <si>
    <t>جمع امتیاز کسب شده از کل فرآیندها در برنامه های آمار و IT</t>
  </si>
  <si>
    <t>درصد امتیاز کسب شده از کل برنامه های  آمار و IT</t>
  </si>
  <si>
    <t xml:space="preserve"> آیا آخرین دستورالعمل‌ها در خانه بهداشت وجود دارد ؟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</si>
  <si>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</si>
  <si>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</si>
  <si>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</si>
  <si>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پیگیری مکتوب جهت تامین و یا تعمیر تجهیزات ( در صورت وجود مشکل )انجام شده است؟</t>
  </si>
  <si>
    <t>آیا گزارشات آماری برنامه طبق دستورالعمل و به موقع ارسال شده است ؟</t>
  </si>
  <si>
    <t xml:space="preserve"> ایا فرمهای گزارش چوب خط برنامه به صورت صحیح تکمیل شده است ؟</t>
  </si>
  <si>
    <t>آیا مشکلات اجرایی و مربوط به سلامت منطقه شناسایی و اولویت بندی شده است ؟</t>
  </si>
  <si>
    <t>آیا فعالیتهای مداخله ای مناسب در راستای حل مشکلات طراحی و اجرا شده است ؟</t>
  </si>
  <si>
    <t>آگاهی ومهارت کارکنان</t>
  </si>
  <si>
    <t>آیا آگاهی و عملکرد کارکنان در زمینه برنامه مطلوب است ؟</t>
  </si>
  <si>
    <t>آیا مهارت کارکنان در زمینه برنامه مورد نظرمطلوب است ؟</t>
  </si>
  <si>
    <t>آیا لیست به هنگام دستورالعمل‌ها تهیه شده است؟</t>
  </si>
  <si>
    <t>آیا کارکنان از آخرین دستورالعمل‌ها آگاهی دارند؟</t>
  </si>
  <si>
    <t>آیا منابع آموزشی مرتبط با برنامه وجود دارد ؟</t>
  </si>
  <si>
    <t>آیا فرمهای اطلاعات آماری و گزارشات به درستی و مطابق دستورالعمل تکمیل می شود ؟</t>
  </si>
  <si>
    <t>آیا فرمهای اطلاعات آماری بررسی و کنترل .تجزیه وتحلیل  می شود؟</t>
  </si>
  <si>
    <t>آیا سابقه گزارشات و فرمها ؛دفاترو.. بصورت منظم  و مطابق دستورعمل نگهداری شده است؟</t>
  </si>
  <si>
    <t>جمع امتیاز  فرایند گزارش دهی</t>
  </si>
  <si>
    <t xml:space="preserve">آیا درخصوص  جمعیت و ضعیت منطقه اطلاع کافی دارد؟  </t>
  </si>
  <si>
    <t>آیا ليست كمبودهاي فرم ها ؛دفاتر وتجهيزاتي تهیه شده است؟</t>
  </si>
  <si>
    <t>آیا تجهيزات و فرمها و دفاتر جهت انجام امورجاری به میزان لازم و سالم وجوددارد؟</t>
  </si>
  <si>
    <t>آیا بهورز دوره های آموزشی استاندارد برنامه را گذرانده است ؟</t>
  </si>
  <si>
    <t>آیا در تکمیل و گزارش دهی به پسخوارند و اشکلات اعلام از ستاد شهرستان و مرکز توجه نموده و روند را اصلاح کرده است</t>
  </si>
  <si>
    <t>آیا گزارش و فرمهای آماری با سوابق و ژرونده ها مطابقت دارد؟(صحت آماری)</t>
  </si>
  <si>
    <t>آیا اطلاعات ثبت شده در پرونده خانوار کامل است؟</t>
  </si>
  <si>
    <t>آیا اطلاعات ثبت شده در پرونده خانوار  صحیح و بروز است؟</t>
  </si>
  <si>
    <t>چک لیست پایش واحد آمار و IT درسطح خانه بهداشت ……….</t>
  </si>
  <si>
    <t>گزارش عملکرد</t>
  </si>
  <si>
    <t xml:space="preserve"> آیا بهورزان ارتباط لازم را با افراد کلیدی منطقه ( مسئولین ، اعضای شورا و ... ) برقرار نموده است ؟  3</t>
  </si>
  <si>
    <t>آیا از سایر بخش ها و خانوار فرم گواهی فوت و مستندات  را دریافت می کند؟  1</t>
  </si>
  <si>
    <t>آیا مستندات مربوط به فوت را در ختیار مرکز و پزشک جهت تعیین علت فوت قرار می دهد؟  2</t>
  </si>
  <si>
    <t>درصورتی که متوفی فاقد گواهی فوت باشد آی بخش اول فرم کالبد شکافی را تکمیل و گزارش می کند؟ 2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</si>
</sst>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[$ريال-429]\ * #,##0.00_-;_-[$ريال-429]\ * #,##0.00\-;_-[$ريال-429]\ * &quot;-&quot;??_-;_-@_-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50" fillId="33" borderId="10" xfId="44" applyNumberFormat="1" applyFont="1" applyFill="1" applyBorder="1" applyAlignment="1">
      <alignment horizontal="center" vertical="center" wrapText="1" readingOrder="2"/>
    </xf>
    <xf numFmtId="0" fontId="50" fillId="33" borderId="11" xfId="44" applyNumberFormat="1" applyFont="1" applyFill="1" applyBorder="1" applyAlignment="1">
      <alignment horizontal="center" vertical="center" wrapText="1" readingOrder="2"/>
    </xf>
    <xf numFmtId="164" fontId="51" fillId="33" borderId="12" xfId="0" applyNumberFormat="1" applyFont="1" applyFill="1" applyBorder="1" applyAlignment="1">
      <alignment horizontal="center" vertical="center" wrapText="1" readingOrder="2"/>
    </xf>
    <xf numFmtId="0" fontId="52" fillId="34" borderId="13" xfId="0" applyFont="1" applyFill="1" applyBorder="1" applyAlignment="1">
      <alignment horizontal="center" vertical="center" wrapText="1" readingOrder="2"/>
    </xf>
    <xf numFmtId="0" fontId="50" fillId="0" borderId="14" xfId="0" applyFont="1" applyBorder="1" applyAlignment="1">
      <alignment horizontal="center" vertical="center" wrapText="1" readingOrder="2"/>
    </xf>
    <xf numFmtId="0" fontId="52" fillId="35" borderId="15" xfId="44" applyNumberFormat="1" applyFont="1" applyFill="1" applyBorder="1" applyAlignment="1">
      <alignment horizontal="center" vertical="center" wrapText="1" readingOrder="2"/>
    </xf>
    <xf numFmtId="0" fontId="52" fillId="35" borderId="16" xfId="44" applyNumberFormat="1" applyFont="1" applyFill="1" applyBorder="1" applyAlignment="1">
      <alignment horizontal="center" vertical="center" wrapText="1" readingOrder="2"/>
    </xf>
    <xf numFmtId="0" fontId="52" fillId="35" borderId="17" xfId="44" applyNumberFormat="1" applyFont="1" applyFill="1" applyBorder="1" applyAlignment="1">
      <alignment horizontal="center" vertical="center" wrapText="1" readingOrder="2"/>
    </xf>
    <xf numFmtId="0" fontId="52" fillId="35" borderId="18" xfId="44" applyNumberFormat="1" applyFont="1" applyFill="1" applyBorder="1" applyAlignment="1">
      <alignment horizontal="center" vertical="center" wrapText="1" readingOrder="2"/>
    </xf>
    <xf numFmtId="0" fontId="50" fillId="34" borderId="13" xfId="0" applyFont="1" applyFill="1" applyBorder="1" applyAlignment="1">
      <alignment horizontal="center" vertical="center" wrapText="1" readingOrder="2"/>
    </xf>
    <xf numFmtId="0" fontId="50" fillId="0" borderId="14" xfId="0" applyFont="1" applyFill="1" applyBorder="1" applyAlignment="1">
      <alignment horizontal="center" vertical="center" wrapText="1" readingOrder="2"/>
    </xf>
    <xf numFmtId="0" fontId="50" fillId="0" borderId="15" xfId="0" applyFont="1" applyFill="1" applyBorder="1" applyAlignment="1">
      <alignment horizontal="center" vertical="center" wrapText="1" readingOrder="2"/>
    </xf>
    <xf numFmtId="0" fontId="50" fillId="0" borderId="16" xfId="0" applyFont="1" applyFill="1" applyBorder="1" applyAlignment="1">
      <alignment horizontal="center" vertical="center" wrapText="1" readingOrder="2"/>
    </xf>
    <xf numFmtId="0" fontId="50" fillId="0" borderId="17" xfId="0" applyFont="1" applyFill="1" applyBorder="1" applyAlignment="1">
      <alignment horizontal="center" vertical="center" wrapText="1" readingOrder="2"/>
    </xf>
    <xf numFmtId="0" fontId="50" fillId="0" borderId="19" xfId="0" applyFont="1" applyFill="1" applyBorder="1" applyAlignment="1">
      <alignment horizontal="center" vertical="center" wrapText="1" readingOrder="2"/>
    </xf>
    <xf numFmtId="0" fontId="50" fillId="0" borderId="20" xfId="0" applyFont="1" applyFill="1" applyBorder="1" applyAlignment="1">
      <alignment horizontal="center" vertical="center" wrapText="1" readingOrder="2"/>
    </xf>
    <xf numFmtId="0" fontId="50" fillId="0" borderId="21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wrapText="1" readingOrder="2"/>
    </xf>
    <xf numFmtId="0" fontId="50" fillId="0" borderId="11" xfId="0" applyFont="1" applyFill="1" applyBorder="1" applyAlignment="1">
      <alignment horizontal="center" vertical="center" wrapText="1" readingOrder="2"/>
    </xf>
    <xf numFmtId="0" fontId="53" fillId="36" borderId="12" xfId="0" applyFont="1" applyFill="1" applyBorder="1" applyAlignment="1">
      <alignment horizontal="center" vertical="center" textRotation="90" wrapText="1" readingOrder="2"/>
    </xf>
    <xf numFmtId="0" fontId="50" fillId="36" borderId="12" xfId="0" applyFont="1" applyFill="1" applyBorder="1" applyAlignment="1">
      <alignment horizontal="center" vertical="center" wrapText="1" readingOrder="2"/>
    </xf>
    <xf numFmtId="0" fontId="50" fillId="37" borderId="12" xfId="0" applyFont="1" applyFill="1" applyBorder="1" applyAlignment="1">
      <alignment horizontal="right" vertical="center" wrapText="1" readingOrder="2"/>
    </xf>
    <xf numFmtId="0" fontId="50" fillId="37" borderId="12" xfId="0" applyFont="1" applyFill="1" applyBorder="1" applyAlignment="1">
      <alignment horizontal="center" vertical="center" wrapText="1" readingOrder="2"/>
    </xf>
    <xf numFmtId="0" fontId="52" fillId="38" borderId="16" xfId="44" applyNumberFormat="1" applyFont="1" applyFill="1" applyBorder="1" applyAlignment="1">
      <alignment horizontal="center" vertical="center" wrapText="1" readingOrder="2"/>
    </xf>
    <xf numFmtId="0" fontId="50" fillId="38" borderId="12" xfId="0" applyFont="1" applyFill="1" applyBorder="1" applyAlignment="1">
      <alignment horizontal="center" vertical="center" wrapText="1" readingOrder="2"/>
    </xf>
    <xf numFmtId="0" fontId="50" fillId="33" borderId="22" xfId="44" applyNumberFormat="1" applyFont="1" applyFill="1" applyBorder="1" applyAlignment="1">
      <alignment horizontal="center" vertical="center" wrapText="1" readingOrder="2"/>
    </xf>
    <xf numFmtId="0" fontId="50" fillId="33" borderId="23" xfId="44" applyNumberFormat="1" applyFont="1" applyFill="1" applyBorder="1" applyAlignment="1">
      <alignment horizontal="center" vertical="center" wrapText="1" readingOrder="2"/>
    </xf>
    <xf numFmtId="0" fontId="54" fillId="37" borderId="24" xfId="0" applyFont="1" applyFill="1" applyBorder="1" applyAlignment="1">
      <alignment horizontal="center" vertical="center" wrapText="1" readingOrder="2"/>
    </xf>
    <xf numFmtId="0" fontId="52" fillId="38" borderId="17" xfId="44" applyNumberFormat="1" applyFont="1" applyFill="1" applyBorder="1" applyAlignment="1">
      <alignment horizontal="center" vertical="center" wrapText="1" readingOrder="2"/>
    </xf>
    <xf numFmtId="0" fontId="55" fillId="38" borderId="12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52" fillId="33" borderId="13" xfId="0" applyFont="1" applyFill="1" applyBorder="1" applyAlignment="1">
      <alignment horizontal="center" vertical="center" wrapText="1" readingOrder="2"/>
    </xf>
    <xf numFmtId="0" fontId="50" fillId="0" borderId="25" xfId="0" applyFont="1" applyFill="1" applyBorder="1" applyAlignment="1">
      <alignment horizontal="center" vertical="center" wrapText="1" readingOrder="2"/>
    </xf>
    <xf numFmtId="0" fontId="52" fillId="35" borderId="26" xfId="44" applyNumberFormat="1" applyFont="1" applyFill="1" applyBorder="1" applyAlignment="1">
      <alignment horizontal="center" vertical="center" wrapText="1" readingOrder="2"/>
    </xf>
    <xf numFmtId="0" fontId="52" fillId="35" borderId="27" xfId="44" applyNumberFormat="1" applyFont="1" applyFill="1" applyBorder="1" applyAlignment="1">
      <alignment horizontal="center" vertical="center" wrapText="1" readingOrder="2"/>
    </xf>
    <xf numFmtId="0" fontId="50" fillId="37" borderId="28" xfId="0" applyFont="1" applyFill="1" applyBorder="1" applyAlignment="1">
      <alignment horizontal="right" vertical="center" wrapText="1" readingOrder="2"/>
    </xf>
    <xf numFmtId="0" fontId="54" fillId="38" borderId="24" xfId="0" applyFont="1" applyFill="1" applyBorder="1" applyAlignment="1">
      <alignment horizontal="center" vertical="center" wrapText="1" readingOrder="2"/>
    </xf>
    <xf numFmtId="165" fontId="55" fillId="38" borderId="10" xfId="44" applyNumberFormat="1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2" fontId="51" fillId="33" borderId="29" xfId="0" applyNumberFormat="1" applyFont="1" applyFill="1" applyBorder="1" applyAlignment="1">
      <alignment horizontal="center" vertical="center" wrapText="1" readingOrder="2"/>
    </xf>
    <xf numFmtId="2" fontId="52" fillId="35" borderId="14" xfId="44" applyNumberFormat="1" applyFont="1" applyFill="1" applyBorder="1" applyAlignment="1">
      <alignment horizontal="center" vertical="center" wrapText="1" readingOrder="2"/>
    </xf>
    <xf numFmtId="2" fontId="52" fillId="35" borderId="16" xfId="44" applyNumberFormat="1" applyFont="1" applyFill="1" applyBorder="1" applyAlignment="1">
      <alignment horizontal="center" vertical="center" wrapText="1" readingOrder="2"/>
    </xf>
    <xf numFmtId="2" fontId="52" fillId="35" borderId="18" xfId="44" applyNumberFormat="1" applyFont="1" applyFill="1" applyBorder="1" applyAlignment="1">
      <alignment horizontal="center" vertical="center" wrapText="1" readingOrder="2"/>
    </xf>
    <xf numFmtId="2" fontId="52" fillId="38" borderId="16" xfId="44" applyNumberFormat="1" applyFont="1" applyFill="1" applyBorder="1" applyAlignment="1">
      <alignment horizontal="center" vertical="center" wrapText="1" readingOrder="2"/>
    </xf>
    <xf numFmtId="2" fontId="50" fillId="38" borderId="12" xfId="0" applyNumberFormat="1" applyFont="1" applyFill="1" applyBorder="1" applyAlignment="1">
      <alignment horizontal="center" vertical="center" wrapText="1" readingOrder="2"/>
    </xf>
    <xf numFmtId="2" fontId="51" fillId="33" borderId="12" xfId="0" applyNumberFormat="1" applyFont="1" applyFill="1" applyBorder="1" applyAlignment="1">
      <alignment horizontal="center" vertical="center" wrapText="1" readingOrder="2"/>
    </xf>
    <xf numFmtId="2" fontId="55" fillId="38" borderId="12" xfId="0" applyNumberFormat="1" applyFont="1" applyFill="1" applyBorder="1" applyAlignment="1">
      <alignment horizontal="center" vertical="center" wrapText="1" readingOrder="2"/>
    </xf>
    <xf numFmtId="2" fontId="52" fillId="35" borderId="25" xfId="44" applyNumberFormat="1" applyFont="1" applyFill="1" applyBorder="1" applyAlignment="1">
      <alignment horizontal="center" vertical="center" wrapText="1" readingOrder="2"/>
    </xf>
    <xf numFmtId="2" fontId="54" fillId="38" borderId="24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Border="1" applyAlignment="1">
      <alignment horizontal="center"/>
    </xf>
    <xf numFmtId="2" fontId="50" fillId="37" borderId="12" xfId="0" applyNumberFormat="1" applyFont="1" applyFill="1" applyBorder="1" applyAlignment="1">
      <alignment horizontal="center" vertical="center" wrapText="1" readingOrder="2"/>
    </xf>
    <xf numFmtId="2" fontId="55" fillId="38" borderId="30" xfId="44" applyNumberFormat="1" applyFont="1" applyFill="1" applyBorder="1" applyAlignment="1">
      <alignment horizontal="center" vertical="center" wrapText="1" readingOrder="2"/>
    </xf>
    <xf numFmtId="0" fontId="50" fillId="37" borderId="31" xfId="0" applyFont="1" applyFill="1" applyBorder="1" applyAlignment="1">
      <alignment horizontal="center" vertical="center" wrapText="1" readingOrder="2"/>
    </xf>
    <xf numFmtId="0" fontId="55" fillId="39" borderId="20" xfId="44" applyNumberFormat="1" applyFont="1" applyFill="1" applyBorder="1" applyAlignment="1">
      <alignment horizontal="center" vertical="center" wrapText="1" readingOrder="2"/>
    </xf>
    <xf numFmtId="0" fontId="55" fillId="39" borderId="10" xfId="44" applyNumberFormat="1" applyFont="1" applyFill="1" applyBorder="1" applyAlignment="1">
      <alignment horizontal="center" vertical="center" wrapText="1" readingOrder="2"/>
    </xf>
    <xf numFmtId="0" fontId="56" fillId="0" borderId="32" xfId="0" applyFont="1" applyBorder="1" applyAlignment="1">
      <alignment horizontal="center" vertical="center"/>
    </xf>
    <xf numFmtId="0" fontId="57" fillId="33" borderId="32" xfId="44" applyNumberFormat="1" applyFont="1" applyFill="1" applyBorder="1" applyAlignment="1">
      <alignment horizontal="center" vertical="center" wrapText="1" readingOrder="2"/>
    </xf>
    <xf numFmtId="165" fontId="56" fillId="0" borderId="32" xfId="0" applyNumberFormat="1" applyFont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2" borderId="33" xfId="0" applyFont="1" applyFill="1" applyBorder="1" applyAlignment="1">
      <alignment horizontal="right" vertical="center" wrapText="1" readingOrder="2"/>
    </xf>
    <xf numFmtId="0" fontId="57" fillId="2" borderId="34" xfId="0" applyFont="1" applyFill="1" applyBorder="1" applyAlignment="1">
      <alignment horizontal="right" vertical="center" wrapText="1" readingOrder="2"/>
    </xf>
    <xf numFmtId="2" fontId="2" fillId="6" borderId="20" xfId="44" applyNumberFormat="1" applyFont="1" applyFill="1" applyBorder="1" applyAlignment="1">
      <alignment horizontal="center" vertical="center" wrapText="1" readingOrder="2"/>
    </xf>
    <xf numFmtId="2" fontId="2" fillId="6" borderId="26" xfId="44" applyNumberFormat="1" applyFont="1" applyFill="1" applyBorder="1" applyAlignment="1">
      <alignment horizontal="center" vertical="center" wrapText="1" readingOrder="2"/>
    </xf>
    <xf numFmtId="2" fontId="2" fillId="6" borderId="35" xfId="44" applyNumberFormat="1" applyFont="1" applyFill="1" applyBorder="1" applyAlignment="1">
      <alignment horizontal="center" vertical="center" wrapText="1" readingOrder="2"/>
    </xf>
    <xf numFmtId="2" fontId="2" fillId="6" borderId="36" xfId="44" applyNumberFormat="1" applyFont="1" applyFill="1" applyBorder="1" applyAlignment="1">
      <alignment horizontal="center" vertical="center" wrapText="1" readingOrder="2"/>
    </xf>
    <xf numFmtId="2" fontId="52" fillId="2" borderId="35" xfId="44" applyNumberFormat="1" applyFont="1" applyFill="1" applyBorder="1" applyAlignment="1">
      <alignment horizontal="center" vertical="center" wrapText="1" readingOrder="2"/>
    </xf>
    <xf numFmtId="2" fontId="52" fillId="2" borderId="36" xfId="44" applyNumberFormat="1" applyFont="1" applyFill="1" applyBorder="1" applyAlignment="1">
      <alignment horizontal="center" vertical="center" wrapText="1" readingOrder="2"/>
    </xf>
    <xf numFmtId="2" fontId="52" fillId="11" borderId="16" xfId="44" applyNumberFormat="1" applyFont="1" applyFill="1" applyBorder="1" applyAlignment="1">
      <alignment horizontal="center" vertical="center" wrapText="1" readingOrder="2"/>
    </xf>
    <xf numFmtId="2" fontId="50" fillId="11" borderId="12" xfId="0" applyNumberFormat="1" applyFont="1" applyFill="1" applyBorder="1" applyAlignment="1">
      <alignment horizontal="center" vertical="center" wrapText="1" readingOrder="2"/>
    </xf>
    <xf numFmtId="2" fontId="54" fillId="11" borderId="37" xfId="0" applyNumberFormat="1" applyFont="1" applyFill="1" applyBorder="1" applyAlignment="1">
      <alignment horizontal="center" vertical="center" wrapText="1" readingOrder="2"/>
    </xf>
    <xf numFmtId="2" fontId="55" fillId="11" borderId="12" xfId="0" applyNumberFormat="1" applyFont="1" applyFill="1" applyBorder="1" applyAlignment="1">
      <alignment horizontal="center" vertical="center" wrapText="1" readingOrder="2"/>
    </xf>
    <xf numFmtId="2" fontId="55" fillId="37" borderId="30" xfId="44" applyNumberFormat="1" applyFont="1" applyFill="1" applyBorder="1" applyAlignment="1">
      <alignment horizontal="center" vertical="center" wrapText="1" readingOrder="2"/>
    </xf>
    <xf numFmtId="2" fontId="51" fillId="9" borderId="29" xfId="0" applyNumberFormat="1" applyFont="1" applyFill="1" applyBorder="1" applyAlignment="1">
      <alignment horizontal="center" vertical="center" wrapText="1" readingOrder="2"/>
    </xf>
    <xf numFmtId="164" fontId="51" fillId="9" borderId="12" xfId="0" applyNumberFormat="1" applyFont="1" applyFill="1" applyBorder="1" applyAlignment="1">
      <alignment horizontal="center" vertical="center" wrapText="1" readingOrder="2"/>
    </xf>
    <xf numFmtId="164" fontId="52" fillId="34" borderId="32" xfId="44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55" fillId="34" borderId="12" xfId="0" applyFont="1" applyFill="1" applyBorder="1" applyAlignment="1">
      <alignment horizontal="center" vertical="center" textRotation="90" wrapText="1" readingOrder="2"/>
    </xf>
    <xf numFmtId="0" fontId="53" fillId="33" borderId="38" xfId="44" applyNumberFormat="1" applyFont="1" applyFill="1" applyBorder="1" applyAlignment="1">
      <alignment horizontal="center" vertical="center" wrapText="1" readingOrder="1"/>
    </xf>
    <xf numFmtId="0" fontId="53" fillId="33" borderId="39" xfId="44" applyNumberFormat="1" applyFont="1" applyFill="1" applyBorder="1" applyAlignment="1">
      <alignment horizontal="center" vertical="center" wrapText="1" readingOrder="2"/>
    </xf>
    <xf numFmtId="0" fontId="52" fillId="34" borderId="33" xfId="44" applyNumberFormat="1" applyFont="1" applyFill="1" applyBorder="1" applyAlignment="1">
      <alignment horizontal="right" vertical="center" wrapText="1" readingOrder="2"/>
    </xf>
    <xf numFmtId="0" fontId="52" fillId="40" borderId="40" xfId="44" applyNumberFormat="1" applyFont="1" applyFill="1" applyBorder="1" applyAlignment="1">
      <alignment horizontal="right" vertical="center" wrapText="1" readingOrder="2"/>
    </xf>
    <xf numFmtId="0" fontId="52" fillId="40" borderId="33" xfId="44" applyNumberFormat="1" applyFont="1" applyFill="1" applyBorder="1" applyAlignment="1">
      <alignment horizontal="right" vertical="center" wrapText="1" readingOrder="2"/>
    </xf>
    <xf numFmtId="0" fontId="52" fillId="40" borderId="41" xfId="44" applyNumberFormat="1" applyFont="1" applyFill="1" applyBorder="1" applyAlignment="1">
      <alignment horizontal="right" vertical="center" wrapText="1" readingOrder="2"/>
    </xf>
    <xf numFmtId="2" fontId="51" fillId="33" borderId="31" xfId="0" applyNumberFormat="1" applyFont="1" applyFill="1" applyBorder="1" applyAlignment="1">
      <alignment horizontal="center" vertical="center" wrapText="1" readingOrder="2"/>
    </xf>
    <xf numFmtId="164" fontId="51" fillId="33" borderId="31" xfId="0" applyNumberFormat="1" applyFont="1" applyFill="1" applyBorder="1" applyAlignment="1">
      <alignment horizontal="center" vertical="center" wrapText="1" readingOrder="2"/>
    </xf>
    <xf numFmtId="2" fontId="52" fillId="2" borderId="14" xfId="44" applyNumberFormat="1" applyFont="1" applyFill="1" applyBorder="1" applyAlignment="1">
      <alignment horizontal="center" vertical="center" wrapText="1" readingOrder="2"/>
    </xf>
    <xf numFmtId="0" fontId="50" fillId="0" borderId="42" xfId="0" applyFont="1" applyFill="1" applyBorder="1" applyAlignment="1">
      <alignment horizontal="center" vertical="center" wrapText="1" readingOrder="2"/>
    </xf>
    <xf numFmtId="0" fontId="52" fillId="35" borderId="11" xfId="44" applyNumberFormat="1" applyFont="1" applyFill="1" applyBorder="1" applyAlignment="1">
      <alignment horizontal="center" vertical="center" wrapText="1" readingOrder="2"/>
    </xf>
    <xf numFmtId="0" fontId="54" fillId="38" borderId="28" xfId="0" applyFont="1" applyFill="1" applyBorder="1" applyAlignment="1">
      <alignment horizontal="center" vertical="center" wrapText="1" readingOrder="2"/>
    </xf>
    <xf numFmtId="0" fontId="50" fillId="0" borderId="43" xfId="0" applyFont="1" applyFill="1" applyBorder="1" applyAlignment="1">
      <alignment horizontal="right" vertical="center" wrapText="1" readingOrder="2"/>
    </xf>
    <xf numFmtId="0" fontId="52" fillId="35" borderId="36" xfId="44" applyNumberFormat="1" applyFont="1" applyFill="1" applyBorder="1" applyAlignment="1">
      <alignment horizontal="center" vertical="center" wrapText="1" readingOrder="2"/>
    </xf>
    <xf numFmtId="165" fontId="50" fillId="37" borderId="31" xfId="0" applyNumberFormat="1" applyFont="1" applyFill="1" applyBorder="1" applyAlignment="1">
      <alignment horizontal="center" vertical="center" wrapText="1" readingOrder="2"/>
    </xf>
    <xf numFmtId="1" fontId="52" fillId="37" borderId="35" xfId="44" applyNumberFormat="1" applyFont="1" applyFill="1" applyBorder="1" applyAlignment="1">
      <alignment horizontal="center" vertical="center" wrapText="1" readingOrder="2"/>
    </xf>
    <xf numFmtId="0" fontId="52" fillId="0" borderId="44" xfId="44" applyNumberFormat="1" applyFont="1" applyFill="1" applyBorder="1" applyAlignment="1">
      <alignment horizontal="right" vertical="center" wrapText="1" readingOrder="2"/>
    </xf>
    <xf numFmtId="0" fontId="52" fillId="0" borderId="45" xfId="44" applyNumberFormat="1" applyFont="1" applyFill="1" applyBorder="1" applyAlignment="1">
      <alignment horizontal="right" vertical="center" wrapText="1" readingOrder="2"/>
    </xf>
    <xf numFmtId="0" fontId="52" fillId="0" borderId="45" xfId="44" applyNumberFormat="1" applyFont="1" applyFill="1" applyBorder="1" applyAlignment="1">
      <alignment horizontal="right" vertical="center" wrapText="1"/>
    </xf>
    <xf numFmtId="164" fontId="52" fillId="34" borderId="42" xfId="44" applyNumberFormat="1" applyFont="1" applyFill="1" applyBorder="1" applyAlignment="1">
      <alignment horizontal="right" vertical="center" wrapText="1" readingOrder="1"/>
    </xf>
    <xf numFmtId="164" fontId="52" fillId="34" borderId="42" xfId="44" applyNumberFormat="1" applyFont="1" applyFill="1" applyBorder="1" applyAlignment="1">
      <alignment horizontal="right" vertical="center" wrapText="1" readingOrder="2"/>
    </xf>
    <xf numFmtId="164" fontId="52" fillId="0" borderId="13" xfId="44" applyNumberFormat="1" applyFont="1" applyFill="1" applyBorder="1" applyAlignment="1">
      <alignment horizontal="right" vertical="center" wrapText="1" readingOrder="2"/>
    </xf>
    <xf numFmtId="0" fontId="50" fillId="0" borderId="46" xfId="0" applyFont="1" applyFill="1" applyBorder="1" applyAlignment="1">
      <alignment horizontal="center" vertical="center" wrapText="1" readingOrder="2"/>
    </xf>
    <xf numFmtId="0" fontId="50" fillId="0" borderId="30" xfId="0" applyFont="1" applyFill="1" applyBorder="1" applyAlignment="1">
      <alignment horizontal="center" vertical="center" wrapText="1" readingOrder="2"/>
    </xf>
    <xf numFmtId="0" fontId="50" fillId="0" borderId="47" xfId="0" applyFont="1" applyFill="1" applyBorder="1" applyAlignment="1">
      <alignment horizontal="center" vertical="center" wrapText="1" readingOrder="2"/>
    </xf>
    <xf numFmtId="165" fontId="50" fillId="37" borderId="12" xfId="0" applyNumberFormat="1" applyFont="1" applyFill="1" applyBorder="1" applyAlignment="1">
      <alignment horizontal="center" vertical="center" wrapText="1" readingOrder="2"/>
    </xf>
    <xf numFmtId="0" fontId="52" fillId="34" borderId="44" xfId="44" applyNumberFormat="1" applyFont="1" applyFill="1" applyBorder="1" applyAlignment="1">
      <alignment horizontal="right" vertical="center" wrapText="1" readingOrder="2"/>
    </xf>
    <xf numFmtId="164" fontId="52" fillId="34" borderId="44" xfId="44" applyNumberFormat="1" applyFont="1" applyFill="1" applyBorder="1" applyAlignment="1">
      <alignment horizontal="right" vertical="center" wrapText="1" readingOrder="1"/>
    </xf>
    <xf numFmtId="164" fontId="52" fillId="34" borderId="44" xfId="44" applyNumberFormat="1" applyFont="1" applyFill="1" applyBorder="1" applyAlignment="1">
      <alignment horizontal="right" vertical="center" wrapText="1" readingOrder="2"/>
    </xf>
    <xf numFmtId="0" fontId="52" fillId="34" borderId="41" xfId="44" applyNumberFormat="1" applyFont="1" applyFill="1" applyBorder="1" applyAlignment="1">
      <alignment horizontal="right" vertical="center" wrapText="1" readingOrder="2"/>
    </xf>
    <xf numFmtId="2" fontId="52" fillId="35" borderId="30" xfId="44" applyNumberFormat="1" applyFont="1" applyFill="1" applyBorder="1" applyAlignment="1">
      <alignment horizontal="center" vertical="center" wrapText="1" readingOrder="2"/>
    </xf>
    <xf numFmtId="164" fontId="52" fillId="34" borderId="32" xfId="44" applyNumberFormat="1" applyFont="1" applyFill="1" applyBorder="1" applyAlignment="1">
      <alignment horizontal="right" vertical="center" wrapText="1" readingOrder="2"/>
    </xf>
    <xf numFmtId="0" fontId="50" fillId="41" borderId="20" xfId="0" applyFont="1" applyFill="1" applyBorder="1" applyAlignment="1">
      <alignment horizontal="center" vertical="center" wrapText="1" readingOrder="2"/>
    </xf>
    <xf numFmtId="0" fontId="50" fillId="41" borderId="21" xfId="0" applyFont="1" applyFill="1" applyBorder="1" applyAlignment="1">
      <alignment horizontal="center" vertical="center" wrapText="1" readingOrder="2"/>
    </xf>
    <xf numFmtId="0" fontId="50" fillId="41" borderId="35" xfId="0" applyFont="1" applyFill="1" applyBorder="1" applyAlignment="1">
      <alignment horizontal="center" vertical="center" wrapText="1" readingOrder="2"/>
    </xf>
    <xf numFmtId="0" fontId="50" fillId="41" borderId="15" xfId="0" applyFont="1" applyFill="1" applyBorder="1" applyAlignment="1">
      <alignment horizontal="center" vertical="center" wrapText="1" readingOrder="2"/>
    </xf>
    <xf numFmtId="0" fontId="50" fillId="41" borderId="19" xfId="0" applyFont="1" applyFill="1" applyBorder="1" applyAlignment="1">
      <alignment horizontal="center" vertical="center" wrapText="1" readingOrder="2"/>
    </xf>
    <xf numFmtId="0" fontId="50" fillId="41" borderId="17" xfId="0" applyFont="1" applyFill="1" applyBorder="1" applyAlignment="1">
      <alignment horizontal="center" vertical="center" wrapText="1" readingOrder="2"/>
    </xf>
    <xf numFmtId="165" fontId="55" fillId="39" borderId="10" xfId="44" applyNumberFormat="1" applyFont="1" applyFill="1" applyBorder="1" applyAlignment="1">
      <alignment horizontal="center" vertical="center" wrapText="1" readingOrder="2"/>
    </xf>
    <xf numFmtId="0" fontId="50" fillId="0" borderId="48" xfId="44" applyNumberFormat="1" applyFont="1" applyBorder="1" applyAlignment="1">
      <alignment horizontal="center" vertical="center" textRotation="90" wrapText="1" readingOrder="1"/>
    </xf>
    <xf numFmtId="0" fontId="50" fillId="0" borderId="49" xfId="44" applyNumberFormat="1" applyFont="1" applyBorder="1" applyAlignment="1">
      <alignment horizontal="center" vertical="center" textRotation="90" wrapText="1" readingOrder="1"/>
    </xf>
    <xf numFmtId="0" fontId="55" fillId="39" borderId="45" xfId="44" applyNumberFormat="1" applyFont="1" applyFill="1" applyBorder="1" applyAlignment="1">
      <alignment horizontal="center" vertical="center" wrapText="1" readingOrder="2"/>
    </xf>
    <xf numFmtId="0" fontId="55" fillId="39" borderId="50" xfId="44" applyNumberFormat="1" applyFont="1" applyFill="1" applyBorder="1" applyAlignment="1">
      <alignment horizontal="center" vertical="center" wrapText="1" readingOrder="2"/>
    </xf>
    <xf numFmtId="0" fontId="55" fillId="39" borderId="41" xfId="44" applyNumberFormat="1" applyFont="1" applyFill="1" applyBorder="1" applyAlignment="1">
      <alignment horizontal="center" vertical="center" wrapText="1" readingOrder="2"/>
    </xf>
    <xf numFmtId="0" fontId="55" fillId="39" borderId="51" xfId="44" applyNumberFormat="1" applyFont="1" applyFill="1" applyBorder="1" applyAlignment="1">
      <alignment horizontal="center" vertical="center" wrapText="1" readingOrder="2"/>
    </xf>
    <xf numFmtId="0" fontId="50" fillId="33" borderId="13" xfId="44" applyNumberFormat="1" applyFont="1" applyFill="1" applyBorder="1" applyAlignment="1">
      <alignment horizontal="center" vertical="center" wrapText="1" readingOrder="2"/>
    </xf>
    <xf numFmtId="0" fontId="50" fillId="33" borderId="29" xfId="44" applyNumberFormat="1" applyFont="1" applyFill="1" applyBorder="1" applyAlignment="1">
      <alignment horizontal="center" vertical="center" wrapText="1" readingOrder="2"/>
    </xf>
    <xf numFmtId="0" fontId="50" fillId="33" borderId="20" xfId="44" applyNumberFormat="1" applyFont="1" applyFill="1" applyBorder="1" applyAlignment="1">
      <alignment horizontal="center" vertical="center" wrapText="1" readingOrder="2"/>
    </xf>
    <xf numFmtId="0" fontId="50" fillId="33" borderId="21" xfId="44" applyNumberFormat="1" applyFont="1" applyFill="1" applyBorder="1" applyAlignment="1">
      <alignment horizontal="center" vertical="center" wrapText="1" readingOrder="2"/>
    </xf>
    <xf numFmtId="0" fontId="50" fillId="33" borderId="52" xfId="44" applyNumberFormat="1" applyFont="1" applyFill="1" applyBorder="1" applyAlignment="1">
      <alignment horizontal="center" vertical="center" wrapText="1" readingOrder="2"/>
    </xf>
    <xf numFmtId="0" fontId="50" fillId="33" borderId="53" xfId="44" applyNumberFormat="1" applyFont="1" applyFill="1" applyBorder="1" applyAlignment="1">
      <alignment horizontal="center" vertical="center" wrapText="1" readingOrder="2"/>
    </xf>
    <xf numFmtId="164" fontId="60" fillId="33" borderId="12" xfId="0" applyNumberFormat="1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 textRotation="90" wrapText="1" readingOrder="2"/>
    </xf>
    <xf numFmtId="0" fontId="55" fillId="34" borderId="39" xfId="0" applyFont="1" applyFill="1" applyBorder="1" applyAlignment="1">
      <alignment horizontal="center" vertical="center" textRotation="90" wrapText="1" readingOrder="2"/>
    </xf>
    <xf numFmtId="0" fontId="55" fillId="34" borderId="28" xfId="0" applyFont="1" applyFill="1" applyBorder="1" applyAlignment="1">
      <alignment horizontal="center" vertical="center" textRotation="90" wrapText="1" readingOrder="2"/>
    </xf>
    <xf numFmtId="0" fontId="61" fillId="34" borderId="31" xfId="0" applyFont="1" applyFill="1" applyBorder="1" applyAlignment="1">
      <alignment horizontal="center" vertical="center" textRotation="90" wrapText="1" readingOrder="2"/>
    </xf>
    <xf numFmtId="0" fontId="61" fillId="34" borderId="39" xfId="0" applyFont="1" applyFill="1" applyBorder="1" applyAlignment="1">
      <alignment horizontal="center" vertical="center" textRotation="90" wrapText="1" readingOrder="2"/>
    </xf>
    <xf numFmtId="0" fontId="61" fillId="34" borderId="28" xfId="0" applyFont="1" applyFill="1" applyBorder="1" applyAlignment="1">
      <alignment horizontal="center" vertical="center" textRotation="90" wrapText="1" readingOrder="2"/>
    </xf>
    <xf numFmtId="0" fontId="53" fillId="33" borderId="12" xfId="0" applyFont="1" applyFill="1" applyBorder="1" applyAlignment="1">
      <alignment horizontal="center" vertical="center" wrapText="1" readingOrder="2"/>
    </xf>
    <xf numFmtId="0" fontId="52" fillId="33" borderId="12" xfId="0" applyFont="1" applyFill="1" applyBorder="1" applyAlignment="1">
      <alignment horizontal="center" vertical="center" wrapText="1" readingOrder="2"/>
    </xf>
    <xf numFmtId="0" fontId="52" fillId="33" borderId="31" xfId="0" applyFont="1" applyFill="1" applyBorder="1" applyAlignment="1">
      <alignment horizontal="center" vertical="center" wrapText="1" readingOrder="2"/>
    </xf>
    <xf numFmtId="0" fontId="53" fillId="33" borderId="38" xfId="44" applyNumberFormat="1" applyFont="1" applyFill="1" applyBorder="1" applyAlignment="1">
      <alignment horizontal="center" vertical="center" wrapText="1" readingOrder="1"/>
    </xf>
    <xf numFmtId="0" fontId="53" fillId="33" borderId="54" xfId="44" applyNumberFormat="1" applyFont="1" applyFill="1" applyBorder="1" applyAlignment="1">
      <alignment horizontal="center" vertical="center" wrapText="1" readingOrder="1"/>
    </xf>
    <xf numFmtId="0" fontId="53" fillId="33" borderId="39" xfId="44" applyNumberFormat="1" applyFont="1" applyFill="1" applyBorder="1" applyAlignment="1">
      <alignment horizontal="center" vertical="center" wrapText="1" readingOrder="2"/>
    </xf>
    <xf numFmtId="0" fontId="53" fillId="33" borderId="28" xfId="44" applyNumberFormat="1" applyFont="1" applyFill="1" applyBorder="1" applyAlignment="1">
      <alignment horizontal="center" vertical="center" wrapText="1" readingOrder="2"/>
    </xf>
    <xf numFmtId="0" fontId="50" fillId="33" borderId="39" xfId="44" applyNumberFormat="1" applyFont="1" applyFill="1" applyBorder="1" applyAlignment="1">
      <alignment horizontal="center" vertical="center" wrapText="1" readingOrder="2"/>
    </xf>
    <xf numFmtId="0" fontId="55" fillId="34" borderId="38" xfId="0" applyFont="1" applyFill="1" applyBorder="1" applyAlignment="1">
      <alignment horizontal="center" vertical="center" textRotation="90" wrapText="1" readingOrder="2"/>
    </xf>
    <xf numFmtId="0" fontId="55" fillId="34" borderId="54" xfId="0" applyFont="1" applyFill="1" applyBorder="1" applyAlignment="1">
      <alignment horizontal="center" vertical="center" textRotation="90" wrapText="1" readingOrder="2"/>
    </xf>
    <xf numFmtId="0" fontId="50" fillId="33" borderId="28" xfId="44" applyNumberFormat="1" applyFont="1" applyFill="1" applyBorder="1" applyAlignment="1">
      <alignment horizontal="center" vertical="center" wrapText="1" readingOrder="2"/>
    </xf>
    <xf numFmtId="164" fontId="60" fillId="33" borderId="29" xfId="0" applyNumberFormat="1" applyFont="1" applyFill="1" applyBorder="1" applyAlignment="1">
      <alignment horizontal="center" vertical="center"/>
    </xf>
    <xf numFmtId="164" fontId="60" fillId="9" borderId="29" xfId="0" applyNumberFormat="1" applyFont="1" applyFill="1" applyBorder="1" applyAlignment="1">
      <alignment horizontal="center" vertical="center"/>
    </xf>
    <xf numFmtId="164" fontId="60" fillId="9" borderId="12" xfId="0" applyNumberFormat="1" applyFont="1" applyFill="1" applyBorder="1" applyAlignment="1">
      <alignment horizontal="center" vertical="center"/>
    </xf>
    <xf numFmtId="0" fontId="50" fillId="33" borderId="55" xfId="44" applyNumberFormat="1" applyFont="1" applyFill="1" applyBorder="1" applyAlignment="1">
      <alignment horizontal="center" vertical="center" wrapText="1" readingOrder="2"/>
    </xf>
    <xf numFmtId="0" fontId="62" fillId="0" borderId="0" xfId="0" applyFont="1" applyBorder="1" applyAlignment="1">
      <alignment horizontal="center" vertical="center" readingOrder="2"/>
    </xf>
    <xf numFmtId="0" fontId="63" fillId="0" borderId="0" xfId="44" applyNumberFormat="1" applyFont="1" applyBorder="1" applyAlignment="1">
      <alignment horizontal="right" vertical="top" wrapText="1"/>
    </xf>
    <xf numFmtId="0" fontId="48" fillId="34" borderId="56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70;&#1705;%20&#1604;&#1740;&#1587;&#1578;%20&#1607;&#1585;&#1587;&#1740;&#1606;\..&#1576;&#1586;&#1585;&#1711;&#1740;%20&#1670;&#1705;%20&#1604;&#1740;&#1587;&#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چک لیست پایش استان"/>
      <sheetName val="مقایسه نتایج نهایی"/>
      <sheetName val="شهرستان"/>
      <sheetName val="خانه بهداشت "/>
    </sheetNames>
    <sheetDataSet>
      <sheetData sheetId="1">
        <row r="11">
          <cell r="O11" t="str">
            <v>میانگین</v>
          </cell>
        </row>
        <row r="12">
          <cell r="O12" t="str">
            <v>پایش1</v>
          </cell>
          <cell r="P12" t="str">
            <v>پایش2</v>
          </cell>
        </row>
        <row r="13">
          <cell r="D13" t="str">
            <v>برنامه ریزی </v>
          </cell>
          <cell r="O13" t="e">
            <v>#DIV/0!</v>
          </cell>
          <cell r="P13" t="e">
            <v>#DIV/0!</v>
          </cell>
        </row>
        <row r="14">
          <cell r="D14" t="str">
            <v>سازماندهی</v>
          </cell>
          <cell r="O14" t="e">
            <v>#DIV/0!</v>
          </cell>
          <cell r="P14" t="e">
            <v>#DIV/0!</v>
          </cell>
        </row>
        <row r="15">
          <cell r="D15" t="str">
            <v>پایش وارزشیابی</v>
          </cell>
          <cell r="O15" t="e">
            <v>#DIV/0!</v>
          </cell>
          <cell r="P15" t="e">
            <v>#DIV/0!</v>
          </cell>
        </row>
        <row r="16">
          <cell r="D16" t="str">
            <v>گزارش دهی</v>
          </cell>
          <cell r="O16" t="e">
            <v>#DIV/0!</v>
          </cell>
          <cell r="P16" t="e">
            <v>#DIV/0!</v>
          </cell>
        </row>
        <row r="17">
          <cell r="D17" t="str">
            <v>سایر فعالیتها</v>
          </cell>
          <cell r="O17" t="e">
            <v>#DIV/0!</v>
          </cell>
          <cell r="P17" t="e">
            <v>#DIV/0!</v>
          </cell>
        </row>
        <row r="18">
          <cell r="D18" t="str">
            <v>امتیاز کل</v>
          </cell>
          <cell r="O18" t="e">
            <v>#DIV/0!</v>
          </cell>
          <cell r="P1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2"/>
  <sheetViews>
    <sheetView rightToLeft="1" tabSelected="1" zoomScale="90" zoomScaleNormal="90" zoomScalePageLayoutView="0" workbookViewId="0" topLeftCell="C34">
      <selection activeCell="D55" sqref="D55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4.421875" style="0" bestFit="1" customWidth="1"/>
    <col min="4" max="4" width="69.421875" style="0" customWidth="1"/>
    <col min="5" max="12" width="6.00390625" style="78" customWidth="1"/>
    <col min="13" max="14" width="7.28125" style="78" bestFit="1" customWidth="1"/>
    <col min="15" max="15" width="7.28125" style="50" hidden="1" customWidth="1"/>
    <col min="16" max="16" width="12.8515625" style="39" hidden="1" customWidth="1"/>
    <col min="17" max="17" width="7.28125" style="50" bestFit="1" customWidth="1"/>
    <col min="18" max="18" width="7.28125" style="39" bestFit="1" customWidth="1"/>
    <col min="19" max="19" width="7.28125" style="50" bestFit="1" customWidth="1"/>
    <col min="20" max="20" width="7.28125" style="39" bestFit="1" customWidth="1"/>
    <col min="21" max="21" width="2.8515625" style="31" bestFit="1" customWidth="1"/>
    <col min="22" max="22" width="9.00390625" style="31" customWidth="1"/>
    <col min="23" max="23" width="11.57421875" style="31" bestFit="1" customWidth="1"/>
    <col min="24" max="24" width="23.421875" style="31" bestFit="1" customWidth="1"/>
    <col min="25" max="25" width="9.421875" style="31" bestFit="1" customWidth="1"/>
    <col min="26" max="26" width="19.8515625" style="31" bestFit="1" customWidth="1"/>
    <col min="27" max="27" width="8.57421875" style="31" bestFit="1" customWidth="1"/>
    <col min="28" max="28" width="19.8515625" style="31" bestFit="1" customWidth="1"/>
    <col min="29" max="29" width="7.140625" style="31" bestFit="1" customWidth="1"/>
    <col min="30" max="30" width="19.8515625" style="31" bestFit="1" customWidth="1"/>
    <col min="31" max="31" width="11.28125" style="31" bestFit="1" customWidth="1"/>
    <col min="32" max="32" width="19.8515625" style="31" bestFit="1" customWidth="1"/>
    <col min="33" max="33" width="7.140625" style="31" bestFit="1" customWidth="1"/>
    <col min="34" max="34" width="19.8515625" style="31" bestFit="1" customWidth="1"/>
    <col min="35" max="36" width="8.7109375" style="31" bestFit="1" customWidth="1"/>
    <col min="37" max="37" width="9.00390625" style="31" customWidth="1"/>
    <col min="38" max="38" width="86.421875" style="31" bestFit="1" customWidth="1"/>
    <col min="39" max="39" width="2.8515625" style="31" bestFit="1" customWidth="1"/>
    <col min="40" max="16384" width="9.00390625" style="31" customWidth="1"/>
  </cols>
  <sheetData>
    <row r="1" spans="1:256" ht="20.25" customHeight="1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 thickBot="1">
      <c r="A3" s="155" t="s">
        <v>1</v>
      </c>
      <c r="B3" s="155"/>
      <c r="C3" s="155"/>
      <c r="D3" s="155"/>
      <c r="E3" s="156"/>
      <c r="F3" s="156"/>
      <c r="G3" s="155"/>
      <c r="H3" s="155"/>
      <c r="I3" s="155"/>
      <c r="J3" s="155"/>
      <c r="K3" s="155"/>
      <c r="L3" s="155"/>
      <c r="M3" s="155"/>
      <c r="N3" s="155"/>
      <c r="O3" s="155"/>
      <c r="P3" s="15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 customHeight="1" thickBot="1">
      <c r="A4" s="141" t="s">
        <v>2</v>
      </c>
      <c r="B4" s="143" t="s">
        <v>3</v>
      </c>
      <c r="C4" s="143" t="s">
        <v>4</v>
      </c>
      <c r="D4" s="152" t="s">
        <v>5</v>
      </c>
      <c r="E4" s="127" t="s">
        <v>6</v>
      </c>
      <c r="F4" s="128"/>
      <c r="G4" s="129" t="s">
        <v>7</v>
      </c>
      <c r="H4" s="130"/>
      <c r="I4" s="125" t="s">
        <v>8</v>
      </c>
      <c r="J4" s="126"/>
      <c r="K4" s="125" t="s">
        <v>9</v>
      </c>
      <c r="L4" s="126"/>
      <c r="M4" s="125" t="s">
        <v>10</v>
      </c>
      <c r="N4" s="126"/>
      <c r="O4" s="149" t="s">
        <v>11</v>
      </c>
      <c r="P4" s="131"/>
      <c r="Q4" s="149" t="s">
        <v>16</v>
      </c>
      <c r="R4" s="131"/>
      <c r="S4" s="150" t="s">
        <v>34</v>
      </c>
      <c r="T4" s="15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62">
        <v>5</v>
      </c>
      <c r="AM4">
        <v>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 thickBot="1">
      <c r="A5" s="142"/>
      <c r="B5" s="144"/>
      <c r="C5" s="144"/>
      <c r="D5" s="152"/>
      <c r="E5" s="1" t="s">
        <v>12</v>
      </c>
      <c r="F5" s="2" t="s">
        <v>13</v>
      </c>
      <c r="G5" s="1" t="s">
        <v>12</v>
      </c>
      <c r="H5" s="2" t="s">
        <v>13</v>
      </c>
      <c r="I5" s="1" t="s">
        <v>12</v>
      </c>
      <c r="J5" s="2" t="s">
        <v>13</v>
      </c>
      <c r="K5" s="1" t="s">
        <v>12</v>
      </c>
      <c r="L5" s="2" t="s">
        <v>13</v>
      </c>
      <c r="M5" s="1" t="s">
        <v>12</v>
      </c>
      <c r="N5" s="2" t="s">
        <v>13</v>
      </c>
      <c r="O5" s="40" t="s">
        <v>12</v>
      </c>
      <c r="P5" s="3" t="s">
        <v>13</v>
      </c>
      <c r="Q5" s="40" t="s">
        <v>12</v>
      </c>
      <c r="R5" s="3" t="s">
        <v>13</v>
      </c>
      <c r="S5" s="75" t="s">
        <v>12</v>
      </c>
      <c r="T5" s="76" t="s">
        <v>13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62" t="s">
        <v>28</v>
      </c>
      <c r="AM5">
        <v>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 thickBot="1">
      <c r="A6" s="133" t="s">
        <v>14</v>
      </c>
      <c r="B6" s="132" t="s">
        <v>17</v>
      </c>
      <c r="C6" s="10">
        <v>1</v>
      </c>
      <c r="D6" s="82" t="s">
        <v>44</v>
      </c>
      <c r="E6" s="5"/>
      <c r="F6" s="5"/>
      <c r="G6" s="5"/>
      <c r="H6" s="5"/>
      <c r="I6" s="5"/>
      <c r="J6" s="5"/>
      <c r="K6" s="5"/>
      <c r="L6" s="5"/>
      <c r="M6" s="5"/>
      <c r="N6" s="5"/>
      <c r="O6" s="42" t="e">
        <f aca="true" t="shared" si="0" ref="O6:P8">AVERAGE(E6,G6,I6,K6,M6)</f>
        <v>#DIV/0!</v>
      </c>
      <c r="P6" s="8" t="e">
        <f t="shared" si="0"/>
        <v>#DIV/0!</v>
      </c>
      <c r="Q6" s="68">
        <f aca="true" t="shared" si="1" ref="Q6:R11">SUM(E6+G6+I6+K6+M6)</f>
        <v>0</v>
      </c>
      <c r="R6" s="69">
        <f t="shared" si="1"/>
        <v>0</v>
      </c>
      <c r="S6" s="68">
        <f aca="true" t="shared" si="2" ref="S6:T11">Q6-M6</f>
        <v>0</v>
      </c>
      <c r="T6" s="69">
        <f t="shared" si="2"/>
        <v>0</v>
      </c>
      <c r="U6"/>
      <c r="V6"/>
      <c r="W6"/>
      <c r="X6" s="56"/>
      <c r="Y6" s="58" t="e">
        <f>#REF!/#REF!*100</f>
        <v>#REF!</v>
      </c>
      <c r="Z6" s="58"/>
      <c r="AA6" s="58" t="e">
        <f>#REF!/#REF!*100</f>
        <v>#REF!</v>
      </c>
      <c r="AB6" s="58"/>
      <c r="AC6" s="58" t="e">
        <f>#REF!/#REF!*100</f>
        <v>#REF!</v>
      </c>
      <c r="AD6" s="58"/>
      <c r="AE6" s="58" t="e">
        <f>#REF!/#REF!*100</f>
        <v>#REF!</v>
      </c>
      <c r="AF6" s="58"/>
      <c r="AG6" s="58" t="e">
        <f>#REF!/#REF!*100</f>
        <v>#REF!</v>
      </c>
      <c r="AH6" s="56"/>
      <c r="AI6" s="58" t="e">
        <f>SUM(Y6:AG6)</f>
        <v>#REF!</v>
      </c>
      <c r="AJ6" s="56"/>
      <c r="AK6"/>
      <c r="AL6" s="63" t="s">
        <v>33</v>
      </c>
      <c r="AM6">
        <v>3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 thickBot="1">
      <c r="A7" s="133"/>
      <c r="B7" s="134"/>
      <c r="C7" s="10">
        <v>2</v>
      </c>
      <c r="D7" s="82" t="s">
        <v>45</v>
      </c>
      <c r="E7" s="5"/>
      <c r="F7" s="5"/>
      <c r="G7" s="5"/>
      <c r="H7" s="5"/>
      <c r="I7" s="5"/>
      <c r="J7" s="5"/>
      <c r="K7" s="5"/>
      <c r="L7" s="5"/>
      <c r="M7" s="5"/>
      <c r="N7" s="5"/>
      <c r="O7" s="42" t="e">
        <f t="shared" si="0"/>
        <v>#DIV/0!</v>
      </c>
      <c r="P7" s="8" t="e">
        <f t="shared" si="0"/>
        <v>#DIV/0!</v>
      </c>
      <c r="Q7" s="68">
        <f t="shared" si="1"/>
        <v>0</v>
      </c>
      <c r="R7" s="69">
        <f t="shared" si="1"/>
        <v>0</v>
      </c>
      <c r="S7" s="68">
        <f t="shared" si="2"/>
        <v>0</v>
      </c>
      <c r="T7" s="69">
        <f t="shared" si="2"/>
        <v>0</v>
      </c>
      <c r="U7"/>
      <c r="V7"/>
      <c r="W7"/>
      <c r="X7"/>
      <c r="Y7" s="61" t="e">
        <f>#REF!/400*100</f>
        <v>#REF!</v>
      </c>
      <c r="Z7" s="61"/>
      <c r="AA7" s="61" t="e">
        <f>#REF!/400*100</f>
        <v>#REF!</v>
      </c>
      <c r="AB7" s="61"/>
      <c r="AC7" s="61" t="e">
        <f>#REF!/400*100</f>
        <v>#REF!</v>
      </c>
      <c r="AD7" s="61"/>
      <c r="AE7" s="61" t="e">
        <f>#REF!/400*100</f>
        <v>#REF!</v>
      </c>
      <c r="AF7" s="61"/>
      <c r="AG7" s="61" t="e">
        <f>#REF!/400*100</f>
        <v>#REF!</v>
      </c>
      <c r="AH7"/>
      <c r="AI7"/>
      <c r="AJ7"/>
      <c r="AK7"/>
      <c r="AL7"/>
      <c r="AM7">
        <v>68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 thickBot="1">
      <c r="A8" s="133"/>
      <c r="B8" s="133" t="s">
        <v>46</v>
      </c>
      <c r="C8" s="10">
        <v>3</v>
      </c>
      <c r="D8" s="83" t="s">
        <v>59</v>
      </c>
      <c r="E8" s="5"/>
      <c r="F8" s="5"/>
      <c r="G8" s="5"/>
      <c r="H8" s="5"/>
      <c r="I8" s="5"/>
      <c r="J8" s="5"/>
      <c r="K8" s="5"/>
      <c r="L8" s="5"/>
      <c r="M8" s="5"/>
      <c r="N8" s="5"/>
      <c r="O8" s="42" t="e">
        <f t="shared" si="0"/>
        <v>#DIV/0!</v>
      </c>
      <c r="P8" s="8" t="e">
        <f t="shared" si="0"/>
        <v>#DIV/0!</v>
      </c>
      <c r="Q8" s="68">
        <f aca="true" t="shared" si="3" ref="Q8:R10">SUM(E8+G8+I8+K8+M8)</f>
        <v>0</v>
      </c>
      <c r="R8" s="69">
        <f t="shared" si="3"/>
        <v>0</v>
      </c>
      <c r="S8" s="68">
        <f t="shared" si="2"/>
        <v>0</v>
      </c>
      <c r="T8" s="69">
        <f t="shared" si="2"/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 thickBot="1">
      <c r="A9" s="133"/>
      <c r="B9" s="133"/>
      <c r="C9" s="10">
        <v>4</v>
      </c>
      <c r="D9" s="83" t="s">
        <v>56</v>
      </c>
      <c r="E9" s="5"/>
      <c r="F9" s="5"/>
      <c r="G9" s="5"/>
      <c r="H9" s="5"/>
      <c r="I9" s="5"/>
      <c r="J9" s="5"/>
      <c r="K9" s="5"/>
      <c r="L9" s="5"/>
      <c r="M9" s="5"/>
      <c r="N9" s="5"/>
      <c r="O9" s="42"/>
      <c r="P9" s="8"/>
      <c r="Q9" s="68">
        <f t="shared" si="3"/>
        <v>0</v>
      </c>
      <c r="R9" s="69">
        <f t="shared" si="3"/>
        <v>0</v>
      </c>
      <c r="S9" s="68">
        <f>Q9-M9</f>
        <v>0</v>
      </c>
      <c r="T9" s="69">
        <f>R9-N9</f>
        <v>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 thickBot="1">
      <c r="A10" s="133"/>
      <c r="B10" s="133"/>
      <c r="C10" s="10">
        <v>5</v>
      </c>
      <c r="D10" s="83" t="s">
        <v>47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42" t="e">
        <f aca="true" t="shared" si="4" ref="O10:P12">AVERAGE(E10,G10,I10,K10,M10)</f>
        <v>#DIV/0!</v>
      </c>
      <c r="P10" s="8" t="e">
        <f t="shared" si="4"/>
        <v>#DIV/0!</v>
      </c>
      <c r="Q10" s="68">
        <f t="shared" si="3"/>
        <v>0</v>
      </c>
      <c r="R10" s="69">
        <f t="shared" si="3"/>
        <v>0</v>
      </c>
      <c r="S10" s="68">
        <f t="shared" si="2"/>
        <v>0</v>
      </c>
      <c r="T10" s="69">
        <f t="shared" si="2"/>
        <v>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 thickBot="1">
      <c r="A11" s="133"/>
      <c r="B11" s="133"/>
      <c r="C11" s="10">
        <v>6</v>
      </c>
      <c r="D11" s="84" t="s">
        <v>48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42" t="e">
        <f t="shared" si="4"/>
        <v>#DIV/0!</v>
      </c>
      <c r="P11" s="8" t="e">
        <f t="shared" si="4"/>
        <v>#DIV/0!</v>
      </c>
      <c r="Q11" s="68">
        <f t="shared" si="1"/>
        <v>0</v>
      </c>
      <c r="R11" s="69">
        <f t="shared" si="1"/>
        <v>0</v>
      </c>
      <c r="S11" s="68">
        <f t="shared" si="2"/>
        <v>0</v>
      </c>
      <c r="T11" s="69">
        <f t="shared" si="2"/>
        <v>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 thickBot="1">
      <c r="A12" s="146"/>
      <c r="B12" s="20"/>
      <c r="C12" s="21"/>
      <c r="D12" s="22" t="s">
        <v>18</v>
      </c>
      <c r="E12" s="23">
        <f aca="true" t="shared" si="5" ref="E12:N12">SUM(E6:E11)</f>
        <v>0</v>
      </c>
      <c r="F12" s="23">
        <f t="shared" si="5"/>
        <v>0</v>
      </c>
      <c r="G12" s="23">
        <f t="shared" si="5"/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44">
        <f t="shared" si="4"/>
        <v>0</v>
      </c>
      <c r="P12" s="24">
        <f t="shared" si="4"/>
        <v>0</v>
      </c>
      <c r="Q12" s="70">
        <f>SUM(Q6:Q11)</f>
        <v>0</v>
      </c>
      <c r="R12" s="70">
        <f>SUM(R6:R11)</f>
        <v>0</v>
      </c>
      <c r="S12" s="70">
        <f>SUM(S6:S11)</f>
        <v>0</v>
      </c>
      <c r="T12" s="70">
        <f>SUM(T6:T11)</f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 thickBot="1">
      <c r="A13" s="147"/>
      <c r="B13" s="20"/>
      <c r="C13" s="21"/>
      <c r="D13" s="22" t="s">
        <v>19</v>
      </c>
      <c r="E13" s="51">
        <f>E12*100/6</f>
        <v>0</v>
      </c>
      <c r="F13" s="51">
        <f aca="true" t="shared" si="6" ref="F13:N13">F12*100/6</f>
        <v>0</v>
      </c>
      <c r="G13" s="51">
        <f t="shared" si="6"/>
        <v>0</v>
      </c>
      <c r="H13" s="51">
        <f t="shared" si="6"/>
        <v>0</v>
      </c>
      <c r="I13" s="51">
        <f t="shared" si="6"/>
        <v>0</v>
      </c>
      <c r="J13" s="51">
        <f t="shared" si="6"/>
        <v>0</v>
      </c>
      <c r="K13" s="51">
        <f t="shared" si="6"/>
        <v>0</v>
      </c>
      <c r="L13" s="51">
        <f t="shared" si="6"/>
        <v>0</v>
      </c>
      <c r="M13" s="51">
        <f t="shared" si="6"/>
        <v>0</v>
      </c>
      <c r="N13" s="51">
        <f t="shared" si="6"/>
        <v>0</v>
      </c>
      <c r="O13" s="45">
        <f>O12*100/23</f>
        <v>0</v>
      </c>
      <c r="P13" s="25">
        <f>P12*100/23</f>
        <v>0</v>
      </c>
      <c r="Q13" s="71">
        <f>Q12*100/30</f>
        <v>0</v>
      </c>
      <c r="R13" s="71">
        <f>R12*100/30</f>
        <v>0</v>
      </c>
      <c r="S13" s="71">
        <f>S12*100/24</f>
        <v>0</v>
      </c>
      <c r="T13" s="71">
        <f>T12*100/24</f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.75" customHeight="1" thickBot="1">
      <c r="A14" s="141" t="s">
        <v>2</v>
      </c>
      <c r="B14" s="143" t="s">
        <v>3</v>
      </c>
      <c r="C14" s="143" t="s">
        <v>4</v>
      </c>
      <c r="D14" s="145" t="s">
        <v>5</v>
      </c>
      <c r="E14" s="127" t="s">
        <v>6</v>
      </c>
      <c r="F14" s="128"/>
      <c r="G14" s="129" t="s">
        <v>7</v>
      </c>
      <c r="H14" s="130"/>
      <c r="I14" s="125" t="s">
        <v>8</v>
      </c>
      <c r="J14" s="126"/>
      <c r="K14" s="125" t="s">
        <v>9</v>
      </c>
      <c r="L14" s="126"/>
      <c r="M14" s="125" t="s">
        <v>10</v>
      </c>
      <c r="N14" s="126"/>
      <c r="O14" s="131" t="s">
        <v>11</v>
      </c>
      <c r="P14" s="131"/>
      <c r="Q14" s="131" t="s">
        <v>11</v>
      </c>
      <c r="R14" s="131"/>
      <c r="S14" s="131" t="s">
        <v>11</v>
      </c>
      <c r="T14" s="13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 thickBot="1">
      <c r="A15" s="142"/>
      <c r="B15" s="144"/>
      <c r="C15" s="144"/>
      <c r="D15" s="148"/>
      <c r="E15" s="26" t="s">
        <v>12</v>
      </c>
      <c r="F15" s="27" t="s">
        <v>13</v>
      </c>
      <c r="G15" s="26" t="s">
        <v>12</v>
      </c>
      <c r="H15" s="27" t="s">
        <v>13</v>
      </c>
      <c r="I15" s="26" t="s">
        <v>12</v>
      </c>
      <c r="J15" s="27" t="s">
        <v>13</v>
      </c>
      <c r="K15" s="26" t="s">
        <v>12</v>
      </c>
      <c r="L15" s="27" t="s">
        <v>13</v>
      </c>
      <c r="M15" s="26" t="s">
        <v>12</v>
      </c>
      <c r="N15" s="27" t="s">
        <v>13</v>
      </c>
      <c r="O15" s="46" t="s">
        <v>12</v>
      </c>
      <c r="P15" s="3" t="s">
        <v>13</v>
      </c>
      <c r="Q15" s="46" t="s">
        <v>12</v>
      </c>
      <c r="R15" s="3" t="s">
        <v>13</v>
      </c>
      <c r="S15" s="46" t="s">
        <v>12</v>
      </c>
      <c r="T15" s="3" t="s">
        <v>13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 thickBot="1">
      <c r="A16" s="80"/>
      <c r="B16" s="81"/>
      <c r="C16" s="4">
        <v>7</v>
      </c>
      <c r="D16" s="99" t="s">
        <v>37</v>
      </c>
      <c r="E16" s="16"/>
      <c r="F16" s="17"/>
      <c r="G16" s="33"/>
      <c r="H16" s="102"/>
      <c r="I16" s="16"/>
      <c r="J16" s="17"/>
      <c r="K16" s="33"/>
      <c r="L16" s="102"/>
      <c r="M16" s="16"/>
      <c r="N16" s="17"/>
      <c r="O16" s="41" t="e">
        <f>AVERAGE(E16,G16,I16,K16,M16)</f>
        <v>#DIV/0!</v>
      </c>
      <c r="P16" s="6" t="e">
        <f>AVERAGE(F16,H16,J16,L16,N16)</f>
        <v>#DIV/0!</v>
      </c>
      <c r="Q16" s="64">
        <f>SUM(E16+G16+I16+K16+M16)</f>
        <v>0</v>
      </c>
      <c r="R16" s="65">
        <f>SUM(F16+H16+J16+L16+N16)</f>
        <v>0</v>
      </c>
      <c r="S16" s="64">
        <f>Q16-M16</f>
        <v>0</v>
      </c>
      <c r="T16" s="65">
        <f>R16-N16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62" t="s">
        <v>29</v>
      </c>
      <c r="AM16">
        <v>2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 thickBot="1">
      <c r="A17" s="146" t="s">
        <v>20</v>
      </c>
      <c r="B17" s="133" t="s">
        <v>21</v>
      </c>
      <c r="C17" s="4">
        <v>8</v>
      </c>
      <c r="D17" s="100" t="s">
        <v>38</v>
      </c>
      <c r="E17" s="15"/>
      <c r="F17" s="14"/>
      <c r="G17" s="13"/>
      <c r="H17" s="89"/>
      <c r="I17" s="15"/>
      <c r="J17" s="14"/>
      <c r="K17" s="13"/>
      <c r="L17" s="89"/>
      <c r="M17" s="15"/>
      <c r="N17" s="14"/>
      <c r="O17" s="42" t="e">
        <f aca="true" t="shared" si="7" ref="O17:P20">AVERAGE(E17,G17,I17,K17,M17)</f>
        <v>#DIV/0!</v>
      </c>
      <c r="P17" s="8" t="e">
        <f t="shared" si="7"/>
        <v>#DIV/0!</v>
      </c>
      <c r="Q17" s="66">
        <f aca="true" t="shared" si="8" ref="Q17:R20">SUM(E17+G17+I17+K17+M17)</f>
        <v>0</v>
      </c>
      <c r="R17" s="67">
        <f t="shared" si="8"/>
        <v>0</v>
      </c>
      <c r="S17" s="66">
        <f aca="true" t="shared" si="9" ref="S17:T20">Q17-M17</f>
        <v>0</v>
      </c>
      <c r="T17" s="67">
        <f t="shared" si="9"/>
        <v>0</v>
      </c>
      <c r="U17"/>
      <c r="V17"/>
      <c r="W17"/>
      <c r="X17" s="56"/>
      <c r="Y17" s="57" t="s">
        <v>6</v>
      </c>
      <c r="Z17" s="57"/>
      <c r="AA17" s="57" t="s">
        <v>7</v>
      </c>
      <c r="AB17" s="57"/>
      <c r="AC17" s="57" t="s">
        <v>8</v>
      </c>
      <c r="AD17" s="57"/>
      <c r="AE17" s="57" t="s">
        <v>9</v>
      </c>
      <c r="AF17" s="57"/>
      <c r="AG17" s="57" t="s">
        <v>10</v>
      </c>
      <c r="AH17" s="57"/>
      <c r="AI17" s="56"/>
      <c r="AJ17" s="56"/>
      <c r="AK17"/>
      <c r="AL17" s="62" t="s">
        <v>30</v>
      </c>
      <c r="AM17">
        <v>2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 thickBot="1">
      <c r="A18" s="146"/>
      <c r="B18" s="133"/>
      <c r="C18" s="4">
        <v>9</v>
      </c>
      <c r="D18" s="96" t="s">
        <v>49</v>
      </c>
      <c r="E18" s="15"/>
      <c r="F18" s="14"/>
      <c r="G18" s="13"/>
      <c r="H18" s="89"/>
      <c r="I18" s="15"/>
      <c r="J18" s="14"/>
      <c r="K18" s="13"/>
      <c r="L18" s="89"/>
      <c r="M18" s="15"/>
      <c r="N18" s="14"/>
      <c r="O18" s="42" t="e">
        <f t="shared" si="7"/>
        <v>#DIV/0!</v>
      </c>
      <c r="P18" s="8" t="e">
        <f t="shared" si="7"/>
        <v>#DIV/0!</v>
      </c>
      <c r="Q18" s="68">
        <f>SUM(E18+G18+I18+K18+M18)</f>
        <v>0</v>
      </c>
      <c r="R18" s="69">
        <f>SUM(F18+H18+J18+L18+N18)</f>
        <v>0</v>
      </c>
      <c r="S18" s="68">
        <f t="shared" si="9"/>
        <v>0</v>
      </c>
      <c r="T18" s="69">
        <f t="shared" si="9"/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 thickBot="1">
      <c r="A19" s="146"/>
      <c r="B19" s="133"/>
      <c r="C19" s="4">
        <v>10</v>
      </c>
      <c r="D19" s="100" t="s">
        <v>39</v>
      </c>
      <c r="E19" s="15"/>
      <c r="F19" s="14"/>
      <c r="G19" s="13"/>
      <c r="H19" s="89"/>
      <c r="I19" s="15"/>
      <c r="J19" s="14"/>
      <c r="K19" s="13"/>
      <c r="L19" s="89"/>
      <c r="M19" s="15"/>
      <c r="N19" s="14"/>
      <c r="O19" s="42" t="e">
        <f t="shared" si="7"/>
        <v>#DIV/0!</v>
      </c>
      <c r="P19" s="8" t="e">
        <f t="shared" si="7"/>
        <v>#DIV/0!</v>
      </c>
      <c r="Q19" s="66">
        <f t="shared" si="8"/>
        <v>0</v>
      </c>
      <c r="R19" s="67">
        <f t="shared" si="8"/>
        <v>0</v>
      </c>
      <c r="S19" s="66">
        <f t="shared" si="9"/>
        <v>0</v>
      </c>
      <c r="T19" s="67">
        <f t="shared" si="9"/>
        <v>0</v>
      </c>
      <c r="W19"/>
      <c r="X19" s="56" t="s">
        <v>15</v>
      </c>
      <c r="Y19" s="56">
        <v>9</v>
      </c>
      <c r="Z19" s="59">
        <f>Y19/69*100</f>
        <v>13.043478260869565</v>
      </c>
      <c r="AA19" s="56">
        <v>9</v>
      </c>
      <c r="AB19" s="59">
        <f>AA19/69*100</f>
        <v>13.043478260869565</v>
      </c>
      <c r="AC19" s="56">
        <v>9</v>
      </c>
      <c r="AD19" s="59">
        <f>AC19/69*100</f>
        <v>13.043478260869565</v>
      </c>
      <c r="AE19" s="56">
        <v>9</v>
      </c>
      <c r="AF19" s="59">
        <f>AE19/75*100</f>
        <v>12</v>
      </c>
      <c r="AG19" s="60">
        <v>9</v>
      </c>
      <c r="AH19" s="59">
        <f>AG19/83*100</f>
        <v>10.843373493975903</v>
      </c>
      <c r="AI19" s="56">
        <f>SUM(Y19+AA19+AC19+AE19+AG19)</f>
        <v>45</v>
      </c>
      <c r="AJ19" s="58" t="e">
        <f>AI19/AI$16*100</f>
        <v>#DIV/0!</v>
      </c>
      <c r="AK19"/>
      <c r="AL19" s="62" t="s">
        <v>32</v>
      </c>
      <c r="AM19">
        <v>2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 thickBot="1">
      <c r="A20" s="146"/>
      <c r="B20" s="133"/>
      <c r="C20" s="4">
        <v>11</v>
      </c>
      <c r="D20" s="100" t="s">
        <v>40</v>
      </c>
      <c r="E20" s="15"/>
      <c r="F20" s="14"/>
      <c r="G20" s="13"/>
      <c r="H20" s="89"/>
      <c r="I20" s="15"/>
      <c r="J20" s="14"/>
      <c r="K20" s="13"/>
      <c r="L20" s="89"/>
      <c r="M20" s="15"/>
      <c r="N20" s="14"/>
      <c r="O20" s="42" t="e">
        <f t="shared" si="7"/>
        <v>#DIV/0!</v>
      </c>
      <c r="P20" s="8" t="e">
        <f t="shared" si="7"/>
        <v>#DIV/0!</v>
      </c>
      <c r="Q20" s="66">
        <f t="shared" si="8"/>
        <v>0</v>
      </c>
      <c r="R20" s="67">
        <f t="shared" si="8"/>
        <v>0</v>
      </c>
      <c r="S20" s="66">
        <f t="shared" si="9"/>
        <v>0</v>
      </c>
      <c r="T20" s="67">
        <f t="shared" si="9"/>
        <v>0</v>
      </c>
      <c r="W20"/>
      <c r="X20" s="56" t="s">
        <v>17</v>
      </c>
      <c r="Y20" s="56">
        <v>14</v>
      </c>
      <c r="Z20" s="59">
        <f>Y20/69*100</f>
        <v>20.28985507246377</v>
      </c>
      <c r="AA20" s="56">
        <v>14</v>
      </c>
      <c r="AB20" s="59">
        <f>AA20/69*100</f>
        <v>20.28985507246377</v>
      </c>
      <c r="AC20" s="56">
        <v>14</v>
      </c>
      <c r="AD20" s="59">
        <f>AC20/69*100</f>
        <v>20.28985507246377</v>
      </c>
      <c r="AE20" s="56">
        <v>14</v>
      </c>
      <c r="AF20" s="59">
        <f>AE20/75*100</f>
        <v>18.666666666666668</v>
      </c>
      <c r="AG20" s="56">
        <v>14</v>
      </c>
      <c r="AH20" s="59">
        <f>AG20/83*100</f>
        <v>16.867469879518072</v>
      </c>
      <c r="AI20" s="56">
        <f>SUM(Y20+AA20+AC20+AE20+AG20)</f>
        <v>70</v>
      </c>
      <c r="AJ20" s="58" t="e">
        <f>AI20/AI$16*100</f>
        <v>#DIV/0!</v>
      </c>
      <c r="AK20"/>
      <c r="AL20" s="62" t="s">
        <v>31</v>
      </c>
      <c r="AM20">
        <v>2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 thickBot="1">
      <c r="A21" s="146"/>
      <c r="B21" s="133"/>
      <c r="C21" s="4">
        <v>12</v>
      </c>
      <c r="D21" s="85" t="s">
        <v>50</v>
      </c>
      <c r="E21" s="15"/>
      <c r="F21" s="14"/>
      <c r="G21" s="13"/>
      <c r="H21" s="89"/>
      <c r="I21" s="15"/>
      <c r="J21" s="14"/>
      <c r="K21" s="13"/>
      <c r="L21" s="89"/>
      <c r="M21" s="15"/>
      <c r="N21" s="14"/>
      <c r="O21" s="42" t="e">
        <f aca="true" t="shared" si="10" ref="O21:P24">AVERAGE(E21,G21,I21,K21,M21)</f>
        <v>#DIV/0!</v>
      </c>
      <c r="P21" s="8" t="e">
        <f t="shared" si="10"/>
        <v>#DIV/0!</v>
      </c>
      <c r="Q21" s="68">
        <f aca="true" t="shared" si="11" ref="Q21:R24">SUM(E21+G21+I21+K21+M21)</f>
        <v>0</v>
      </c>
      <c r="R21" s="69">
        <f t="shared" si="11"/>
        <v>0</v>
      </c>
      <c r="S21" s="68">
        <f>Q21-M21</f>
        <v>0</v>
      </c>
      <c r="T21" s="69">
        <f>R21-N21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 thickBot="1">
      <c r="A22" s="146"/>
      <c r="B22" s="133" t="s">
        <v>22</v>
      </c>
      <c r="C22" s="4">
        <v>13</v>
      </c>
      <c r="D22" s="97" t="s">
        <v>51</v>
      </c>
      <c r="E22" s="15"/>
      <c r="F22" s="14"/>
      <c r="G22" s="13"/>
      <c r="H22" s="89"/>
      <c r="I22" s="15"/>
      <c r="J22" s="14"/>
      <c r="K22" s="13"/>
      <c r="L22" s="89"/>
      <c r="M22" s="15"/>
      <c r="N22" s="14"/>
      <c r="O22" s="42" t="e">
        <f t="shared" si="10"/>
        <v>#DIV/0!</v>
      </c>
      <c r="P22" s="8" t="e">
        <f t="shared" si="10"/>
        <v>#DIV/0!</v>
      </c>
      <c r="Q22" s="68">
        <f t="shared" si="11"/>
        <v>0</v>
      </c>
      <c r="R22" s="69">
        <f t="shared" si="11"/>
        <v>0</v>
      </c>
      <c r="S22" s="68">
        <f aca="true" t="shared" si="12" ref="S22:T25">Q22-M22</f>
        <v>0</v>
      </c>
      <c r="T22" s="69">
        <f t="shared" si="12"/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 thickBot="1">
      <c r="A23" s="146"/>
      <c r="B23" s="133"/>
      <c r="C23" s="4">
        <v>14</v>
      </c>
      <c r="D23" s="98" t="s">
        <v>58</v>
      </c>
      <c r="E23" s="15"/>
      <c r="F23" s="14"/>
      <c r="G23" s="13"/>
      <c r="H23" s="89"/>
      <c r="I23" s="15"/>
      <c r="J23" s="14"/>
      <c r="K23" s="13"/>
      <c r="L23" s="89"/>
      <c r="M23" s="15"/>
      <c r="N23" s="14"/>
      <c r="O23" s="42" t="e">
        <f t="shared" si="10"/>
        <v>#DIV/0!</v>
      </c>
      <c r="P23" s="8" t="e">
        <f t="shared" si="10"/>
        <v>#DIV/0!</v>
      </c>
      <c r="Q23" s="68">
        <f t="shared" si="11"/>
        <v>0</v>
      </c>
      <c r="R23" s="69">
        <f t="shared" si="11"/>
        <v>0</v>
      </c>
      <c r="S23" s="68">
        <f t="shared" si="12"/>
        <v>0</v>
      </c>
      <c r="T23" s="69">
        <f t="shared" si="12"/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 thickBot="1">
      <c r="A24" s="146"/>
      <c r="B24" s="133"/>
      <c r="C24" s="4">
        <v>15</v>
      </c>
      <c r="D24" s="96" t="s">
        <v>57</v>
      </c>
      <c r="E24" s="15"/>
      <c r="F24" s="14"/>
      <c r="G24" s="13"/>
      <c r="H24" s="89"/>
      <c r="I24" s="15"/>
      <c r="J24" s="14"/>
      <c r="K24" s="13"/>
      <c r="L24" s="89"/>
      <c r="M24" s="15"/>
      <c r="N24" s="14"/>
      <c r="O24" s="42" t="e">
        <f t="shared" si="10"/>
        <v>#DIV/0!</v>
      </c>
      <c r="P24" s="8" t="e">
        <f t="shared" si="10"/>
        <v>#DIV/0!</v>
      </c>
      <c r="Q24" s="68">
        <f t="shared" si="11"/>
        <v>0</v>
      </c>
      <c r="R24" s="69">
        <f t="shared" si="11"/>
        <v>0</v>
      </c>
      <c r="S24" s="68">
        <f t="shared" si="12"/>
        <v>0</v>
      </c>
      <c r="T24" s="69">
        <f t="shared" si="12"/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 thickBot="1">
      <c r="A25" s="146"/>
      <c r="B25" s="134"/>
      <c r="C25" s="4">
        <v>16</v>
      </c>
      <c r="D25" s="101" t="s">
        <v>41</v>
      </c>
      <c r="E25" s="18"/>
      <c r="F25" s="19"/>
      <c r="G25" s="103"/>
      <c r="H25" s="104"/>
      <c r="I25" s="18"/>
      <c r="J25" s="19"/>
      <c r="K25" s="103"/>
      <c r="L25" s="104"/>
      <c r="M25" s="18"/>
      <c r="N25" s="19"/>
      <c r="O25" s="42" t="e">
        <f>AVERAGE(E25,G25,I25,K25,M25)</f>
        <v>#DIV/0!</v>
      </c>
      <c r="P25" s="8" t="e">
        <f>AVERAGE(F25,H25,J25,L25,N25)</f>
        <v>#DIV/0!</v>
      </c>
      <c r="Q25" s="68">
        <f>SUM(E25+G25+I25+K25+M25)</f>
        <v>0</v>
      </c>
      <c r="R25" s="69">
        <f>SUM(F25+H25+J25+L25+N25)</f>
        <v>0</v>
      </c>
      <c r="S25" s="68">
        <f t="shared" si="12"/>
        <v>0</v>
      </c>
      <c r="T25" s="69">
        <f t="shared" si="12"/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 thickBot="1">
      <c r="A26" s="147"/>
      <c r="B26" s="20"/>
      <c r="C26" s="21"/>
      <c r="D26" s="22" t="s">
        <v>23</v>
      </c>
      <c r="E26" s="28">
        <f>SUM(E16:E25)</f>
        <v>0</v>
      </c>
      <c r="F26" s="28">
        <f aca="true" t="shared" si="13" ref="F26:T26">SUM(F16:F25)</f>
        <v>0</v>
      </c>
      <c r="G26" s="28">
        <f t="shared" si="13"/>
        <v>0</v>
      </c>
      <c r="H26" s="28">
        <f t="shared" si="13"/>
        <v>0</v>
      </c>
      <c r="I26" s="28">
        <f t="shared" si="13"/>
        <v>0</v>
      </c>
      <c r="J26" s="28">
        <f t="shared" si="13"/>
        <v>0</v>
      </c>
      <c r="K26" s="28">
        <f t="shared" si="13"/>
        <v>0</v>
      </c>
      <c r="L26" s="28">
        <f t="shared" si="13"/>
        <v>0</v>
      </c>
      <c r="M26" s="28">
        <f t="shared" si="13"/>
        <v>0</v>
      </c>
      <c r="N26" s="28">
        <f t="shared" si="13"/>
        <v>0</v>
      </c>
      <c r="O26" s="44" t="e">
        <f t="shared" si="13"/>
        <v>#DIV/0!</v>
      </c>
      <c r="P26" s="29" t="e">
        <f t="shared" si="13"/>
        <v>#DIV/0!</v>
      </c>
      <c r="Q26" s="72">
        <f t="shared" si="13"/>
        <v>0</v>
      </c>
      <c r="R26" s="72">
        <f t="shared" si="13"/>
        <v>0</v>
      </c>
      <c r="S26" s="72">
        <f t="shared" si="13"/>
        <v>0</v>
      </c>
      <c r="T26" s="72">
        <f t="shared" si="13"/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 thickBot="1">
      <c r="A27" s="79"/>
      <c r="B27" s="20"/>
      <c r="C27" s="21"/>
      <c r="D27" s="22" t="s">
        <v>19</v>
      </c>
      <c r="E27" s="105">
        <f>E26*100/10</f>
        <v>0</v>
      </c>
      <c r="F27" s="23">
        <f aca="true" t="shared" si="14" ref="F27:N27">F26*100/10</f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47" t="e">
        <f>O26/13*100</f>
        <v>#DIV/0!</v>
      </c>
      <c r="P27" s="30" t="e">
        <f>P26/13*100</f>
        <v>#DIV/0!</v>
      </c>
      <c r="Q27" s="73">
        <f>Q26/50*100</f>
        <v>0</v>
      </c>
      <c r="R27" s="73">
        <f>R26/50*100</f>
        <v>0</v>
      </c>
      <c r="S27" s="73">
        <f>S26/40*100</f>
        <v>0</v>
      </c>
      <c r="T27" s="73">
        <f>T26/40*100</f>
        <v>0</v>
      </c>
      <c r="U27">
        <f>13*4</f>
        <v>52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 thickBot="1">
      <c r="A28" s="141" t="s">
        <v>2</v>
      </c>
      <c r="B28" s="143" t="s">
        <v>3</v>
      </c>
      <c r="C28" s="143" t="s">
        <v>4</v>
      </c>
      <c r="D28" s="145" t="s">
        <v>5</v>
      </c>
      <c r="E28" s="127" t="s">
        <v>6</v>
      </c>
      <c r="F28" s="128"/>
      <c r="G28" s="129" t="s">
        <v>7</v>
      </c>
      <c r="H28" s="130"/>
      <c r="I28" s="125" t="s">
        <v>8</v>
      </c>
      <c r="J28" s="126"/>
      <c r="K28" s="125" t="s">
        <v>9</v>
      </c>
      <c r="L28" s="126"/>
      <c r="M28" s="125" t="s">
        <v>10</v>
      </c>
      <c r="N28" s="126"/>
      <c r="O28" s="131" t="s">
        <v>11</v>
      </c>
      <c r="P28" s="131"/>
      <c r="Q28" s="131" t="s">
        <v>11</v>
      </c>
      <c r="R28" s="131"/>
      <c r="S28" s="131" t="s">
        <v>11</v>
      </c>
      <c r="T28" s="1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 thickBot="1">
      <c r="A29" s="142"/>
      <c r="B29" s="144"/>
      <c r="C29" s="144"/>
      <c r="D29" s="145"/>
      <c r="E29" s="26" t="s">
        <v>12</v>
      </c>
      <c r="F29" s="27" t="s">
        <v>13</v>
      </c>
      <c r="G29" s="26" t="s">
        <v>12</v>
      </c>
      <c r="H29" s="27" t="s">
        <v>13</v>
      </c>
      <c r="I29" s="26" t="s">
        <v>12</v>
      </c>
      <c r="J29" s="27" t="s">
        <v>13</v>
      </c>
      <c r="K29" s="26" t="s">
        <v>12</v>
      </c>
      <c r="L29" s="27" t="s">
        <v>13</v>
      </c>
      <c r="M29" s="26" t="s">
        <v>12</v>
      </c>
      <c r="N29" s="27" t="s">
        <v>13</v>
      </c>
      <c r="O29" s="86" t="s">
        <v>12</v>
      </c>
      <c r="P29" s="87" t="s">
        <v>13</v>
      </c>
      <c r="Q29" s="46" t="s">
        <v>12</v>
      </c>
      <c r="R29" s="3" t="s">
        <v>13</v>
      </c>
      <c r="S29" s="46" t="s">
        <v>12</v>
      </c>
      <c r="T29" s="3" t="s">
        <v>13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5" customHeight="1" thickBot="1">
      <c r="A30" s="135" t="s">
        <v>65</v>
      </c>
      <c r="B30" s="81"/>
      <c r="C30" s="10">
        <v>17</v>
      </c>
      <c r="D30" s="106" t="s">
        <v>52</v>
      </c>
      <c r="E30" s="16"/>
      <c r="F30" s="102"/>
      <c r="G30" s="16"/>
      <c r="H30" s="17"/>
      <c r="I30" s="33"/>
      <c r="J30" s="102"/>
      <c r="K30" s="16"/>
      <c r="L30" s="17"/>
      <c r="M30" s="33"/>
      <c r="N30" s="17"/>
      <c r="O30" s="42" t="e">
        <f>AVERAGE(E30,G30,I30,K30,M30)</f>
        <v>#DIV/0!</v>
      </c>
      <c r="P30" s="8" t="e">
        <f>AVERAGE(F30,H30,J30,L30,N30)</f>
        <v>#DIV/0!</v>
      </c>
      <c r="Q30" s="88">
        <f>SUM(E30+G30+I30+K30+M30)</f>
        <v>0</v>
      </c>
      <c r="R30" s="69">
        <f>SUM(F30+H30+J30+L30+N30)</f>
        <v>0</v>
      </c>
      <c r="S30" s="68">
        <f>Q30-M30</f>
        <v>0</v>
      </c>
      <c r="T30" s="69">
        <f>R30-N30</f>
        <v>0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5" customHeight="1" thickBot="1">
      <c r="A31" s="136"/>
      <c r="B31" s="136" t="s">
        <v>65</v>
      </c>
      <c r="C31" s="10">
        <v>18</v>
      </c>
      <c r="D31" s="107" t="s">
        <v>42</v>
      </c>
      <c r="E31" s="15"/>
      <c r="F31" s="89"/>
      <c r="G31" s="15"/>
      <c r="H31" s="14"/>
      <c r="I31" s="13"/>
      <c r="J31" s="89"/>
      <c r="K31" s="15"/>
      <c r="L31" s="14"/>
      <c r="M31" s="13"/>
      <c r="N31" s="14"/>
      <c r="O31" s="42" t="e">
        <f aca="true" t="shared" si="15" ref="O31:P35">AVERAGE(E31,G31,I31,K31,M31)</f>
        <v>#DIV/0!</v>
      </c>
      <c r="P31" s="7" t="e">
        <f t="shared" si="15"/>
        <v>#DIV/0!</v>
      </c>
      <c r="Q31" s="68">
        <f aca="true" t="shared" si="16" ref="Q31:R35">SUM(E31+G31+I31+K31+M31)</f>
        <v>0</v>
      </c>
      <c r="R31" s="69">
        <f t="shared" si="16"/>
        <v>0</v>
      </c>
      <c r="S31" s="68">
        <f aca="true" t="shared" si="17" ref="S31:T35">Q31-M31</f>
        <v>0</v>
      </c>
      <c r="T31" s="69">
        <f t="shared" si="17"/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5" customHeight="1" thickBot="1">
      <c r="A32" s="136"/>
      <c r="B32" s="136"/>
      <c r="C32" s="10">
        <v>19</v>
      </c>
      <c r="D32" s="107" t="s">
        <v>43</v>
      </c>
      <c r="E32" s="15"/>
      <c r="F32" s="89"/>
      <c r="G32" s="15"/>
      <c r="H32" s="14"/>
      <c r="I32" s="13"/>
      <c r="J32" s="89"/>
      <c r="K32" s="15"/>
      <c r="L32" s="14"/>
      <c r="M32" s="13"/>
      <c r="N32" s="14"/>
      <c r="O32" s="42" t="e">
        <f t="shared" si="15"/>
        <v>#DIV/0!</v>
      </c>
      <c r="P32" s="7" t="e">
        <f t="shared" si="15"/>
        <v>#DIV/0!</v>
      </c>
      <c r="Q32" s="68">
        <f t="shared" si="16"/>
        <v>0</v>
      </c>
      <c r="R32" s="69">
        <f t="shared" si="16"/>
        <v>0</v>
      </c>
      <c r="S32" s="68">
        <f t="shared" si="17"/>
        <v>0</v>
      </c>
      <c r="T32" s="69">
        <f t="shared" si="17"/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5" customHeight="1" thickBot="1">
      <c r="A33" s="136"/>
      <c r="B33" s="136"/>
      <c r="C33" s="10">
        <v>20</v>
      </c>
      <c r="D33" s="108" t="s">
        <v>62</v>
      </c>
      <c r="E33" s="15"/>
      <c r="F33" s="89"/>
      <c r="G33" s="15"/>
      <c r="H33" s="14"/>
      <c r="I33" s="13"/>
      <c r="J33" s="89"/>
      <c r="K33" s="15"/>
      <c r="L33" s="14"/>
      <c r="M33" s="13"/>
      <c r="N33" s="14"/>
      <c r="O33" s="43" t="e">
        <f>AVERAGE(E33,G33,I33,K33,M33)</f>
        <v>#DIV/0!</v>
      </c>
      <c r="P33" s="9" t="e">
        <f>AVERAGE(F33,H33,J33,L33,N33)</f>
        <v>#DIV/0!</v>
      </c>
      <c r="Q33" s="68">
        <f>SUM(E33+G33+I33+K33+M33)</f>
        <v>0</v>
      </c>
      <c r="R33" s="69">
        <f>SUM(F33+H33+J33+L33+N33)</f>
        <v>0</v>
      </c>
      <c r="S33" s="68">
        <f>Q33-M33</f>
        <v>0</v>
      </c>
      <c r="T33" s="69">
        <f>R33-N33</f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5" customHeight="1" thickBot="1">
      <c r="A34" s="136"/>
      <c r="B34" s="136"/>
      <c r="C34" s="10">
        <v>21</v>
      </c>
      <c r="D34" s="108" t="s">
        <v>63</v>
      </c>
      <c r="E34" s="15"/>
      <c r="F34" s="89"/>
      <c r="G34" s="15"/>
      <c r="H34" s="14"/>
      <c r="I34" s="13"/>
      <c r="J34" s="89"/>
      <c r="K34" s="15"/>
      <c r="L34" s="14"/>
      <c r="M34" s="13"/>
      <c r="N34" s="14"/>
      <c r="O34" s="43" t="e">
        <f>AVERAGE(E34,G34,I34,K34,M34)</f>
        <v>#DIV/0!</v>
      </c>
      <c r="P34" s="9" t="e">
        <f>AVERAGE(F34,H34,J34,L34,N34)</f>
        <v>#DIV/0!</v>
      </c>
      <c r="Q34" s="68">
        <f>SUM(E34+G34+I34+K34+M34)</f>
        <v>0</v>
      </c>
      <c r="R34" s="69">
        <f>SUM(F34+H34+J34+L34+N34)</f>
        <v>0</v>
      </c>
      <c r="S34" s="68">
        <f>Q34-M34</f>
        <v>0</v>
      </c>
      <c r="T34" s="69">
        <f>R34-N34</f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5" customHeight="1" thickBot="1">
      <c r="A35" s="136"/>
      <c r="B35" s="136"/>
      <c r="C35" s="10">
        <v>22</v>
      </c>
      <c r="D35" s="108" t="s">
        <v>61</v>
      </c>
      <c r="E35" s="15"/>
      <c r="F35" s="89"/>
      <c r="G35" s="15"/>
      <c r="H35" s="14"/>
      <c r="I35" s="13"/>
      <c r="J35" s="89"/>
      <c r="K35" s="15"/>
      <c r="L35" s="14"/>
      <c r="M35" s="13"/>
      <c r="N35" s="14"/>
      <c r="O35" s="43" t="e">
        <f t="shared" si="15"/>
        <v>#DIV/0!</v>
      </c>
      <c r="P35" s="9" t="e">
        <f t="shared" si="15"/>
        <v>#DIV/0!</v>
      </c>
      <c r="Q35" s="68">
        <f t="shared" si="16"/>
        <v>0</v>
      </c>
      <c r="R35" s="69">
        <f t="shared" si="16"/>
        <v>0</v>
      </c>
      <c r="S35" s="68">
        <f t="shared" si="17"/>
        <v>0</v>
      </c>
      <c r="T35" s="69">
        <f t="shared" si="17"/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5" customHeight="1" thickBot="1">
      <c r="A36" s="136"/>
      <c r="B36" s="136"/>
      <c r="C36" s="10">
        <v>23</v>
      </c>
      <c r="D36" s="106" t="s">
        <v>60</v>
      </c>
      <c r="E36" s="15"/>
      <c r="F36" s="89"/>
      <c r="G36" s="15"/>
      <c r="H36" s="14"/>
      <c r="I36" s="13"/>
      <c r="J36" s="89"/>
      <c r="K36" s="15"/>
      <c r="L36" s="14"/>
      <c r="M36" s="13"/>
      <c r="N36" s="14"/>
      <c r="O36" s="42" t="e">
        <f>AVERAGE(E36,G36,I36,K36,M36)</f>
        <v>#DIV/0!</v>
      </c>
      <c r="P36" s="8" t="e">
        <f>AVERAGE(F36,H36,J36,L36,N36)</f>
        <v>#DIV/0!</v>
      </c>
      <c r="Q36" s="88">
        <f aca="true" t="shared" si="18" ref="Q36:R38">SUM(E36+G36+I36+K36+M36)</f>
        <v>0</v>
      </c>
      <c r="R36" s="69">
        <f t="shared" si="18"/>
        <v>0</v>
      </c>
      <c r="S36" s="68">
        <f aca="true" t="shared" si="19" ref="S36:T38">Q36-M36</f>
        <v>0</v>
      </c>
      <c r="T36" s="69">
        <f t="shared" si="19"/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5" customHeight="1" thickBot="1">
      <c r="A37" s="136"/>
      <c r="B37" s="136"/>
      <c r="C37" s="10">
        <v>24</v>
      </c>
      <c r="D37" s="106" t="s">
        <v>53</v>
      </c>
      <c r="E37" s="15"/>
      <c r="F37" s="89"/>
      <c r="G37" s="15"/>
      <c r="H37" s="14"/>
      <c r="I37" s="13"/>
      <c r="J37" s="89"/>
      <c r="K37" s="15"/>
      <c r="L37" s="14"/>
      <c r="M37" s="13"/>
      <c r="N37" s="14"/>
      <c r="O37" s="42" t="e">
        <f>AVERAGE(E37,G37,I37,K37,M37)</f>
        <v>#DIV/0!</v>
      </c>
      <c r="P37" s="8" t="e">
        <f>AVERAGE(F37,H37,J37,L37,N37)</f>
        <v>#DIV/0!</v>
      </c>
      <c r="Q37" s="88">
        <f t="shared" si="18"/>
        <v>0</v>
      </c>
      <c r="R37" s="69">
        <f t="shared" si="18"/>
        <v>0</v>
      </c>
      <c r="S37" s="68">
        <f t="shared" si="19"/>
        <v>0</v>
      </c>
      <c r="T37" s="69">
        <f t="shared" si="19"/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5" customHeight="1" thickBot="1">
      <c r="A38" s="136"/>
      <c r="B38" s="137"/>
      <c r="C38" s="10">
        <v>25</v>
      </c>
      <c r="D38" s="109" t="s">
        <v>54</v>
      </c>
      <c r="E38" s="18"/>
      <c r="F38" s="104"/>
      <c r="G38" s="18"/>
      <c r="H38" s="19"/>
      <c r="I38" s="103"/>
      <c r="J38" s="104"/>
      <c r="K38" s="18"/>
      <c r="L38" s="19"/>
      <c r="M38" s="103"/>
      <c r="N38" s="19"/>
      <c r="O38" s="110"/>
      <c r="P38" s="90"/>
      <c r="Q38" s="88">
        <f t="shared" si="18"/>
        <v>0</v>
      </c>
      <c r="R38" s="69">
        <f t="shared" si="18"/>
        <v>0</v>
      </c>
      <c r="S38" s="68">
        <f t="shared" si="19"/>
        <v>0</v>
      </c>
      <c r="T38" s="69">
        <f t="shared" si="19"/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5" customHeight="1" thickBot="1">
      <c r="A39" s="136"/>
      <c r="B39" s="20"/>
      <c r="C39" s="21"/>
      <c r="D39" s="36" t="s">
        <v>55</v>
      </c>
      <c r="E39" s="28">
        <f>SUM(E30:E38)</f>
        <v>0</v>
      </c>
      <c r="F39" s="28">
        <f aca="true" t="shared" si="20" ref="F39:N39">SUM(F30:F38)</f>
        <v>0</v>
      </c>
      <c r="G39" s="28">
        <f t="shared" si="20"/>
        <v>0</v>
      </c>
      <c r="H39" s="28">
        <f t="shared" si="20"/>
        <v>0</v>
      </c>
      <c r="I39" s="28">
        <f t="shared" si="20"/>
        <v>0</v>
      </c>
      <c r="J39" s="28">
        <f t="shared" si="20"/>
        <v>0</v>
      </c>
      <c r="K39" s="28">
        <f t="shared" si="20"/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49" t="e">
        <f>SUM(O36:O38)</f>
        <v>#DIV/0!</v>
      </c>
      <c r="P39" s="91" t="e">
        <f>SUM(P36:P38)</f>
        <v>#DIV/0!</v>
      </c>
      <c r="Q39" s="72">
        <f>SUM(Q30:Q38)</f>
        <v>0</v>
      </c>
      <c r="R39" s="72">
        <f>SUM(R30:R38)</f>
        <v>0</v>
      </c>
      <c r="S39" s="72">
        <f>SUM(S30:S38)</f>
        <v>0</v>
      </c>
      <c r="T39" s="72">
        <f>SUM(T30:T38)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5" customHeight="1" thickBot="1">
      <c r="A40" s="137"/>
      <c r="B40" s="20"/>
      <c r="C40" s="21"/>
      <c r="D40" s="22" t="s">
        <v>19</v>
      </c>
      <c r="E40" s="105">
        <f>E39*100/9</f>
        <v>0</v>
      </c>
      <c r="F40" s="105">
        <f aca="true" t="shared" si="21" ref="F40:N40">F39*100/9</f>
        <v>0</v>
      </c>
      <c r="G40" s="105">
        <f t="shared" si="21"/>
        <v>0</v>
      </c>
      <c r="H40" s="105">
        <f t="shared" si="21"/>
        <v>0</v>
      </c>
      <c r="I40" s="105">
        <f t="shared" si="21"/>
        <v>0</v>
      </c>
      <c r="J40" s="105">
        <f t="shared" si="21"/>
        <v>0</v>
      </c>
      <c r="K40" s="105">
        <f t="shared" si="21"/>
        <v>0</v>
      </c>
      <c r="L40" s="105">
        <f t="shared" si="21"/>
        <v>0</v>
      </c>
      <c r="M40" s="105">
        <f t="shared" si="21"/>
        <v>0</v>
      </c>
      <c r="N40" s="105">
        <f t="shared" si="21"/>
        <v>0</v>
      </c>
      <c r="O40" s="45" t="e">
        <f>O39*100/6</f>
        <v>#DIV/0!</v>
      </c>
      <c r="P40" s="25" t="e">
        <f>P39*100/6</f>
        <v>#DIV/0!</v>
      </c>
      <c r="Q40" s="73">
        <f>Q39*100/45</f>
        <v>0</v>
      </c>
      <c r="R40" s="73">
        <f>R39*100/45</f>
        <v>0</v>
      </c>
      <c r="S40" s="73">
        <f>S39*100/36</f>
        <v>0</v>
      </c>
      <c r="T40" s="73">
        <f>T39*100/36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75" customHeight="1" thickBot="1">
      <c r="A41" s="138" t="s">
        <v>2</v>
      </c>
      <c r="B41" s="138" t="s">
        <v>24</v>
      </c>
      <c r="C41" s="139" t="s">
        <v>4</v>
      </c>
      <c r="D41" s="139" t="s">
        <v>5</v>
      </c>
      <c r="E41" s="127" t="s">
        <v>6</v>
      </c>
      <c r="F41" s="128"/>
      <c r="G41" s="129" t="s">
        <v>7</v>
      </c>
      <c r="H41" s="130"/>
      <c r="I41" s="125" t="s">
        <v>8</v>
      </c>
      <c r="J41" s="126"/>
      <c r="K41" s="125" t="s">
        <v>9</v>
      </c>
      <c r="L41" s="126"/>
      <c r="M41" s="125" t="s">
        <v>10</v>
      </c>
      <c r="N41" s="126"/>
      <c r="O41" s="131" t="s">
        <v>11</v>
      </c>
      <c r="P41" s="131"/>
      <c r="Q41" s="131" t="s">
        <v>11</v>
      </c>
      <c r="R41" s="131"/>
      <c r="S41" s="131" t="s">
        <v>11</v>
      </c>
      <c r="T41" s="13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0.25" customHeight="1" thickBot="1">
      <c r="A42" s="138"/>
      <c r="B42" s="138"/>
      <c r="C42" s="139"/>
      <c r="D42" s="140"/>
      <c r="E42" s="26" t="s">
        <v>12</v>
      </c>
      <c r="F42" s="27" t="s">
        <v>13</v>
      </c>
      <c r="G42" s="26" t="s">
        <v>12</v>
      </c>
      <c r="H42" s="27" t="s">
        <v>13</v>
      </c>
      <c r="I42" s="26" t="s">
        <v>12</v>
      </c>
      <c r="J42" s="27" t="s">
        <v>13</v>
      </c>
      <c r="K42" s="26" t="s">
        <v>12</v>
      </c>
      <c r="L42" s="27" t="s">
        <v>13</v>
      </c>
      <c r="M42" s="26" t="s">
        <v>12</v>
      </c>
      <c r="N42" s="27" t="s">
        <v>13</v>
      </c>
      <c r="O42" s="46" t="s">
        <v>12</v>
      </c>
      <c r="P42" s="3" t="s">
        <v>13</v>
      </c>
      <c r="Q42" s="46" t="s">
        <v>12</v>
      </c>
      <c r="R42" s="3" t="s">
        <v>13</v>
      </c>
      <c r="S42" s="46" t="s">
        <v>12</v>
      </c>
      <c r="T42" s="3" t="s">
        <v>13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0.25" customHeight="1" thickBot="1">
      <c r="A43" s="132" t="s">
        <v>25</v>
      </c>
      <c r="B43" s="132" t="s">
        <v>25</v>
      </c>
      <c r="C43" s="32">
        <v>26</v>
      </c>
      <c r="D43" s="111" t="s">
        <v>66</v>
      </c>
      <c r="E43" s="33"/>
      <c r="F43" s="17"/>
      <c r="G43" s="112"/>
      <c r="H43" s="113"/>
      <c r="I43" s="112"/>
      <c r="J43" s="113"/>
      <c r="K43" s="112"/>
      <c r="L43" s="113"/>
      <c r="M43" s="112"/>
      <c r="N43" s="113"/>
      <c r="O43" s="48" t="e">
        <f aca="true" t="shared" si="22" ref="O43:P46">AVERAGE(E43,G43,I43,K43,M43)</f>
        <v>#DIV/0!</v>
      </c>
      <c r="P43" s="34" t="e">
        <f t="shared" si="22"/>
        <v>#DIV/0!</v>
      </c>
      <c r="Q43" s="68">
        <f>SUM(E43+G43+I43+K43+M43)</f>
        <v>0</v>
      </c>
      <c r="R43" s="69">
        <f>SUM(F43+H43+J43+L43+N43)</f>
        <v>0</v>
      </c>
      <c r="S43" s="68">
        <f>Q43-M43</f>
        <v>0</v>
      </c>
      <c r="T43" s="69">
        <f>R43-N43</f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0.25" customHeight="1" thickBot="1">
      <c r="A44" s="133"/>
      <c r="B44" s="133"/>
      <c r="C44" s="32">
        <v>27</v>
      </c>
      <c r="D44" s="92" t="s">
        <v>67</v>
      </c>
      <c r="E44" s="11"/>
      <c r="F44" s="12"/>
      <c r="G44" s="114"/>
      <c r="H44" s="115"/>
      <c r="I44" s="114"/>
      <c r="J44" s="115"/>
      <c r="K44" s="114"/>
      <c r="L44" s="115"/>
      <c r="M44" s="114"/>
      <c r="N44" s="115"/>
      <c r="O44" s="41"/>
      <c r="P44" s="93"/>
      <c r="Q44" s="68">
        <f aca="true" t="shared" si="23" ref="Q44:R46">SUM(E44+G44+I44+K44+M44)</f>
        <v>0</v>
      </c>
      <c r="R44" s="69">
        <f t="shared" si="23"/>
        <v>0</v>
      </c>
      <c r="S44" s="68">
        <f aca="true" t="shared" si="24" ref="S44:T47">Q44-M44</f>
        <v>0</v>
      </c>
      <c r="T44" s="69">
        <f t="shared" si="24"/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0.25" customHeight="1" thickBot="1">
      <c r="A45" s="133"/>
      <c r="B45" s="133"/>
      <c r="C45" s="32"/>
      <c r="D45" s="92" t="s">
        <v>68</v>
      </c>
      <c r="E45" s="11"/>
      <c r="F45" s="12"/>
      <c r="G45" s="114"/>
      <c r="H45" s="115"/>
      <c r="I45" s="114"/>
      <c r="J45" s="115"/>
      <c r="K45" s="114"/>
      <c r="L45" s="115"/>
      <c r="M45" s="114"/>
      <c r="N45" s="115"/>
      <c r="O45" s="41"/>
      <c r="P45" s="93"/>
      <c r="Q45" s="68">
        <f t="shared" si="23"/>
        <v>0</v>
      </c>
      <c r="R45" s="69">
        <f t="shared" si="23"/>
        <v>0</v>
      </c>
      <c r="S45" s="68">
        <f t="shared" si="24"/>
        <v>0</v>
      </c>
      <c r="T45" s="69">
        <f t="shared" si="24"/>
        <v>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0.25" customHeight="1" thickBot="1">
      <c r="A46" s="133"/>
      <c r="B46" s="133"/>
      <c r="C46" s="32">
        <v>28</v>
      </c>
      <c r="D46" s="92" t="s">
        <v>69</v>
      </c>
      <c r="E46" s="13"/>
      <c r="F46" s="14"/>
      <c r="G46" s="116"/>
      <c r="H46" s="117"/>
      <c r="I46" s="116"/>
      <c r="J46" s="117"/>
      <c r="K46" s="116"/>
      <c r="L46" s="117"/>
      <c r="M46" s="116"/>
      <c r="N46" s="117"/>
      <c r="O46" s="42" t="e">
        <f t="shared" si="22"/>
        <v>#DIV/0!</v>
      </c>
      <c r="P46" s="35" t="e">
        <f t="shared" si="22"/>
        <v>#DIV/0!</v>
      </c>
      <c r="Q46" s="68">
        <f t="shared" si="23"/>
        <v>0</v>
      </c>
      <c r="R46" s="69">
        <f t="shared" si="23"/>
        <v>0</v>
      </c>
      <c r="S46" s="68">
        <f t="shared" si="24"/>
        <v>0</v>
      </c>
      <c r="T46" s="69">
        <f t="shared" si="24"/>
        <v>0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3.75" customHeight="1" thickBot="1">
      <c r="A47" s="133"/>
      <c r="B47" s="133"/>
      <c r="C47" s="21"/>
      <c r="D47" s="36" t="s">
        <v>26</v>
      </c>
      <c r="E47" s="28">
        <f aca="true" t="shared" si="25" ref="E47:R47">SUM(E43:E46)</f>
        <v>0</v>
      </c>
      <c r="F47" s="28">
        <f t="shared" si="25"/>
        <v>0</v>
      </c>
      <c r="G47" s="28">
        <f t="shared" si="25"/>
        <v>0</v>
      </c>
      <c r="H47" s="28">
        <f t="shared" si="25"/>
        <v>0</v>
      </c>
      <c r="I47" s="28">
        <f t="shared" si="25"/>
        <v>0</v>
      </c>
      <c r="J47" s="28">
        <f t="shared" si="25"/>
        <v>0</v>
      </c>
      <c r="K47" s="28">
        <f t="shared" si="25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49" t="e">
        <f t="shared" si="25"/>
        <v>#DIV/0!</v>
      </c>
      <c r="P47" s="37" t="e">
        <f t="shared" si="25"/>
        <v>#DIV/0!</v>
      </c>
      <c r="Q47" s="72">
        <f t="shared" si="25"/>
        <v>0</v>
      </c>
      <c r="R47" s="72">
        <f t="shared" si="25"/>
        <v>0</v>
      </c>
      <c r="S47" s="72">
        <f t="shared" si="24"/>
        <v>0</v>
      </c>
      <c r="T47" s="72">
        <f t="shared" si="24"/>
        <v>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.75" customHeight="1" thickBot="1">
      <c r="A48" s="134"/>
      <c r="B48" s="134"/>
      <c r="C48" s="21"/>
      <c r="D48" s="22" t="s">
        <v>19</v>
      </c>
      <c r="E48" s="53">
        <f>E47*100/8</f>
        <v>0</v>
      </c>
      <c r="F48" s="53">
        <f>F47*100/8</f>
        <v>0</v>
      </c>
      <c r="G48" s="53">
        <f>G47*100/7</f>
        <v>0</v>
      </c>
      <c r="H48" s="53">
        <f>H47*100/7</f>
        <v>0</v>
      </c>
      <c r="I48" s="53">
        <f>I47*100/7</f>
        <v>0</v>
      </c>
      <c r="J48" s="53">
        <f>J47*100/7</f>
        <v>0</v>
      </c>
      <c r="K48" s="53">
        <f>K47*100/20</f>
        <v>0</v>
      </c>
      <c r="L48" s="53">
        <f>L47*100/20</f>
        <v>0</v>
      </c>
      <c r="M48" s="94">
        <f>M47*100/11</f>
        <v>0</v>
      </c>
      <c r="N48" s="94">
        <f>N47*100/11</f>
        <v>0</v>
      </c>
      <c r="O48" s="47" t="e">
        <f>O47/13*100</f>
        <v>#DIV/0!</v>
      </c>
      <c r="P48" s="30" t="e">
        <f>P47/13*100</f>
        <v>#DIV/0!</v>
      </c>
      <c r="Q48" s="73">
        <f>Q47/8*100</f>
        <v>0</v>
      </c>
      <c r="R48" s="73">
        <f>R47/8*100</f>
        <v>0</v>
      </c>
      <c r="S48" s="73">
        <f>S47/8*100</f>
        <v>0</v>
      </c>
      <c r="T48" s="73">
        <f>T47/8*100</f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5" customHeight="1">
      <c r="A49" s="119" t="s">
        <v>27</v>
      </c>
      <c r="B49" s="121" t="s">
        <v>35</v>
      </c>
      <c r="C49" s="122"/>
      <c r="D49" s="122"/>
      <c r="E49" s="54">
        <f>E47+E39+E26+E12</f>
        <v>0</v>
      </c>
      <c r="F49" s="54">
        <f aca="true" t="shared" si="26" ref="F49:T49">F47+F39+F26+F12</f>
        <v>0</v>
      </c>
      <c r="G49" s="54">
        <f t="shared" si="26"/>
        <v>0</v>
      </c>
      <c r="H49" s="54">
        <f t="shared" si="26"/>
        <v>0</v>
      </c>
      <c r="I49" s="54">
        <f t="shared" si="26"/>
        <v>0</v>
      </c>
      <c r="J49" s="54">
        <f t="shared" si="26"/>
        <v>0</v>
      </c>
      <c r="K49" s="54">
        <f t="shared" si="26"/>
        <v>0</v>
      </c>
      <c r="L49" s="54">
        <f t="shared" si="26"/>
        <v>0</v>
      </c>
      <c r="M49" s="54">
        <f t="shared" si="26"/>
        <v>0</v>
      </c>
      <c r="N49" s="54">
        <f t="shared" si="26"/>
        <v>0</v>
      </c>
      <c r="O49" s="54" t="e">
        <f t="shared" si="26"/>
        <v>#DIV/0!</v>
      </c>
      <c r="P49" s="54" t="e">
        <f t="shared" si="26"/>
        <v>#DIV/0!</v>
      </c>
      <c r="Q49" s="95">
        <f t="shared" si="26"/>
        <v>0</v>
      </c>
      <c r="R49" s="95">
        <f t="shared" si="26"/>
        <v>0</v>
      </c>
      <c r="S49" s="95">
        <f t="shared" si="26"/>
        <v>0</v>
      </c>
      <c r="T49" s="95">
        <f t="shared" si="26"/>
        <v>0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 thickBot="1">
      <c r="A50" s="120"/>
      <c r="B50" s="123" t="s">
        <v>36</v>
      </c>
      <c r="C50" s="124"/>
      <c r="D50" s="124"/>
      <c r="E50" s="118">
        <f>E49/33*100</f>
        <v>0</v>
      </c>
      <c r="F50" s="118">
        <f>F49/33*100</f>
        <v>0</v>
      </c>
      <c r="G50" s="55">
        <f>G49/25*100</f>
        <v>0</v>
      </c>
      <c r="H50" s="55">
        <f aca="true" t="shared" si="27" ref="H50:N50">H49/25*100</f>
        <v>0</v>
      </c>
      <c r="I50" s="55">
        <f t="shared" si="27"/>
        <v>0</v>
      </c>
      <c r="J50" s="55">
        <f t="shared" si="27"/>
        <v>0</v>
      </c>
      <c r="K50" s="55">
        <f t="shared" si="27"/>
        <v>0</v>
      </c>
      <c r="L50" s="55">
        <f t="shared" si="27"/>
        <v>0</v>
      </c>
      <c r="M50" s="55">
        <f t="shared" si="27"/>
        <v>0</v>
      </c>
      <c r="N50" s="55">
        <f t="shared" si="27"/>
        <v>0</v>
      </c>
      <c r="O50" s="52" t="e">
        <f>O49/84*100</f>
        <v>#DIV/0!</v>
      </c>
      <c r="P50" s="38" t="e">
        <f>P49/84*100</f>
        <v>#DIV/0!</v>
      </c>
      <c r="Q50" s="74">
        <f>Q49/133*100</f>
        <v>0</v>
      </c>
      <c r="R50" s="74">
        <f>R49/133*100</f>
        <v>0</v>
      </c>
      <c r="S50" s="74">
        <f>S49/108*100</f>
        <v>0</v>
      </c>
      <c r="T50" s="74">
        <f>T49/108*100</f>
        <v>0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2" ht="15">
      <c r="D52" s="77"/>
    </row>
  </sheetData>
  <sheetProtection/>
  <mergeCells count="65">
    <mergeCell ref="A1:P1"/>
    <mergeCell ref="A2:P2"/>
    <mergeCell ref="A3:P3"/>
    <mergeCell ref="A4:A5"/>
    <mergeCell ref="B4:B5"/>
    <mergeCell ref="C4:C5"/>
    <mergeCell ref="K4:L4"/>
    <mergeCell ref="M4:N4"/>
    <mergeCell ref="B17:B21"/>
    <mergeCell ref="A17:A26"/>
    <mergeCell ref="B22:B25"/>
    <mergeCell ref="B31:B38"/>
    <mergeCell ref="O4:P4"/>
    <mergeCell ref="Q4:R4"/>
    <mergeCell ref="S4:T4"/>
    <mergeCell ref="A6:A11"/>
    <mergeCell ref="B6:B7"/>
    <mergeCell ref="B8:B11"/>
    <mergeCell ref="D4:D5"/>
    <mergeCell ref="E4:F4"/>
    <mergeCell ref="G4:H4"/>
    <mergeCell ref="I4:J4"/>
    <mergeCell ref="O14:P14"/>
    <mergeCell ref="Q14:R14"/>
    <mergeCell ref="A12:A13"/>
    <mergeCell ref="A14:A15"/>
    <mergeCell ref="B14:B15"/>
    <mergeCell ref="C14:C15"/>
    <mergeCell ref="D14:D15"/>
    <mergeCell ref="E14:F14"/>
    <mergeCell ref="I28:J28"/>
    <mergeCell ref="K28:L28"/>
    <mergeCell ref="M28:N28"/>
    <mergeCell ref="G14:H14"/>
    <mergeCell ref="I14:J14"/>
    <mergeCell ref="K14:L14"/>
    <mergeCell ref="M14:N14"/>
    <mergeCell ref="K41:L41"/>
    <mergeCell ref="M41:N41"/>
    <mergeCell ref="O41:P41"/>
    <mergeCell ref="S14:T14"/>
    <mergeCell ref="A28:A29"/>
    <mergeCell ref="B28:B29"/>
    <mergeCell ref="C28:C29"/>
    <mergeCell ref="D28:D29"/>
    <mergeCell ref="E28:F28"/>
    <mergeCell ref="G28:H28"/>
    <mergeCell ref="Q41:R41"/>
    <mergeCell ref="S41:T41"/>
    <mergeCell ref="Q28:R28"/>
    <mergeCell ref="S28:T28"/>
    <mergeCell ref="A43:A48"/>
    <mergeCell ref="B43:B48"/>
    <mergeCell ref="A30:A40"/>
    <mergeCell ref="O28:P28"/>
    <mergeCell ref="A41:A42"/>
    <mergeCell ref="B41:B42"/>
    <mergeCell ref="A49:A50"/>
    <mergeCell ref="B49:D49"/>
    <mergeCell ref="B50:D50"/>
    <mergeCell ref="I41:J41"/>
    <mergeCell ref="E41:F41"/>
    <mergeCell ref="G41:H41"/>
    <mergeCell ref="C41:C42"/>
    <mergeCell ref="D41:D42"/>
  </mergeCells>
  <printOptions horizontalCentered="1" verticalCentered="1"/>
  <pageMargins left="0" right="0" top="0" bottom="0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MRT Pack 30 DVDs</cp:lastModifiedBy>
  <dcterms:created xsi:type="dcterms:W3CDTF">2015-01-03T10:52:44Z</dcterms:created>
  <dcterms:modified xsi:type="dcterms:W3CDTF">2015-01-28T10:33:43Z</dcterms:modified>
  <cp:category/>
  <cp:version/>
  <cp:contentType/>
  <cp:contentStatus/>
</cp:coreProperties>
</file>